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Ć11 - Železniční svršek, ..." sheetId="2" r:id="rId2"/>
    <sheet name="Č21 - VRN" sheetId="3" r:id="rId3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'Ć11 - Železniční svršek, ...'!$C$89:$K$358</definedName>
    <definedName name="_xlnm.Print_Area" localSheetId="1">'Ć11 - Železniční svršek, ...'!$C$4:$J$41,'Ć11 - Železniční svršek, ...'!$C$47:$J$69,'Ć11 - Železniční svršek, ...'!$C$75:$K$358</definedName>
    <definedName name="_xlnm.Print_Titles" localSheetId="1">'Ć11 - Železniční svršek, ...'!$89:$89</definedName>
    <definedName name="_xlnm._FilterDatabase" localSheetId="2" hidden="1">'Č21 - VRN'!$C$85:$K$102</definedName>
    <definedName name="_xlnm.Print_Area" localSheetId="2">'Č21 - VRN'!$C$4:$J$41,'Č21 - VRN'!$C$47:$J$65,'Č21 - VRN'!$C$71:$K$102</definedName>
    <definedName name="_xlnm.Print_Titles" localSheetId="2">'Č21 - VRN'!$85:$85</definedName>
  </definedNames>
  <calcPr/>
</workbook>
</file>

<file path=xl/calcChain.xml><?xml version="1.0" encoding="utf-8"?>
<calcChain xmlns="http://schemas.openxmlformats.org/spreadsheetml/2006/main">
  <c i="3" r="J39"/>
  <c r="J38"/>
  <c i="1" r="AY58"/>
  <c i="3" r="J37"/>
  <c i="1" r="AX58"/>
  <c i="3"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4"/>
  <c r="BH94"/>
  <c r="BF94"/>
  <c r="BE94"/>
  <c r="T94"/>
  <c r="R94"/>
  <c r="P94"/>
  <c r="BK94"/>
  <c r="J94"/>
  <c r="BG94"/>
  <c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8"/>
  <c r="F39"/>
  <c i="1" r="BD58"/>
  <c i="3" r="BH88"/>
  <c r="F38"/>
  <c i="1" r="BC58"/>
  <c i="3" r="BF88"/>
  <c r="J36"/>
  <c i="1" r="AW58"/>
  <c i="3" r="F36"/>
  <c i="1" r="BA58"/>
  <c i="3" r="BE88"/>
  <c r="J35"/>
  <c i="1" r="AV58"/>
  <c i="3" r="F35"/>
  <c i="1" r="AZ58"/>
  <c i="3" r="T88"/>
  <c r="T87"/>
  <c r="T86"/>
  <c r="R88"/>
  <c r="R87"/>
  <c r="R86"/>
  <c r="P88"/>
  <c r="P87"/>
  <c r="P86"/>
  <c i="1" r="AU58"/>
  <c i="3" r="BK88"/>
  <c r="BK87"/>
  <c r="J87"/>
  <c r="BK86"/>
  <c r="J86"/>
  <c r="J63"/>
  <c r="J32"/>
  <c i="1" r="AG58"/>
  <c i="3" r="J88"/>
  <c r="BG88"/>
  <c r="F37"/>
  <c i="1" r="BB58"/>
  <c i="3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2" r="J39"/>
  <c r="J38"/>
  <c i="1" r="AY56"/>
  <c i="2" r="J37"/>
  <c i="1" r="AX56"/>
  <c i="2" r="BI356"/>
  <c r="BH356"/>
  <c r="BF356"/>
  <c r="BE356"/>
  <c r="T356"/>
  <c r="T355"/>
  <c r="R356"/>
  <c r="R355"/>
  <c r="P356"/>
  <c r="P355"/>
  <c r="BK356"/>
  <c r="BK355"/>
  <c r="J355"/>
  <c r="J356"/>
  <c r="BG356"/>
  <c r="J68"/>
  <c r="BI351"/>
  <c r="BH351"/>
  <c r="BF351"/>
  <c r="BE351"/>
  <c r="T351"/>
  <c r="R351"/>
  <c r="P351"/>
  <c r="BK351"/>
  <c r="J351"/>
  <c r="BG351"/>
  <c r="BI347"/>
  <c r="BH347"/>
  <c r="BF347"/>
  <c r="BE347"/>
  <c r="T347"/>
  <c r="T346"/>
  <c r="R347"/>
  <c r="R346"/>
  <c r="P347"/>
  <c r="P346"/>
  <c r="BK347"/>
  <c r="BK346"/>
  <c r="J346"/>
  <c r="J347"/>
  <c r="BG347"/>
  <c r="J67"/>
  <c r="BI342"/>
  <c r="BH342"/>
  <c r="BF342"/>
  <c r="BE342"/>
  <c r="T342"/>
  <c r="R342"/>
  <c r="P342"/>
  <c r="BK342"/>
  <c r="J342"/>
  <c r="BG342"/>
  <c r="BI331"/>
  <c r="BH331"/>
  <c r="BF331"/>
  <c r="BE331"/>
  <c r="T331"/>
  <c r="T330"/>
  <c r="T329"/>
  <c r="R331"/>
  <c r="R330"/>
  <c r="R329"/>
  <c r="P331"/>
  <c r="P330"/>
  <c r="P329"/>
  <c r="BK331"/>
  <c r="BK330"/>
  <c r="J330"/>
  <c r="BK329"/>
  <c r="J329"/>
  <c r="J331"/>
  <c r="BG331"/>
  <c r="J66"/>
  <c r="J65"/>
  <c r="BI323"/>
  <c r="BH323"/>
  <c r="BF323"/>
  <c r="BE323"/>
  <c r="T323"/>
  <c r="R323"/>
  <c r="P323"/>
  <c r="BK323"/>
  <c r="J323"/>
  <c r="BG323"/>
  <c r="BI319"/>
  <c r="BH319"/>
  <c r="BF319"/>
  <c r="BE319"/>
  <c r="T319"/>
  <c r="R319"/>
  <c r="P319"/>
  <c r="BK319"/>
  <c r="J319"/>
  <c r="BG319"/>
  <c r="BI307"/>
  <c r="BH307"/>
  <c r="BF307"/>
  <c r="BE307"/>
  <c r="T307"/>
  <c r="R307"/>
  <c r="P307"/>
  <c r="BK307"/>
  <c r="J307"/>
  <c r="BG307"/>
  <c r="BI298"/>
  <c r="BH298"/>
  <c r="BF298"/>
  <c r="BE298"/>
  <c r="T298"/>
  <c r="R298"/>
  <c r="P298"/>
  <c r="BK298"/>
  <c r="J298"/>
  <c r="BG298"/>
  <c r="BI293"/>
  <c r="BH293"/>
  <c r="BF293"/>
  <c r="BE293"/>
  <c r="T293"/>
  <c r="R293"/>
  <c r="P293"/>
  <c r="BK293"/>
  <c r="J293"/>
  <c r="BG293"/>
  <c r="BI289"/>
  <c r="BH289"/>
  <c r="BF289"/>
  <c r="BE289"/>
  <c r="T289"/>
  <c r="R289"/>
  <c r="P289"/>
  <c r="BK289"/>
  <c r="J289"/>
  <c r="BG289"/>
  <c r="BI285"/>
  <c r="BH285"/>
  <c r="BF285"/>
  <c r="BE285"/>
  <c r="T285"/>
  <c r="R285"/>
  <c r="P285"/>
  <c r="BK285"/>
  <c r="J285"/>
  <c r="BG285"/>
  <c r="BI281"/>
  <c r="BH281"/>
  <c r="BF281"/>
  <c r="BE281"/>
  <c r="T281"/>
  <c r="R281"/>
  <c r="P281"/>
  <c r="BK281"/>
  <c r="J281"/>
  <c r="BG281"/>
  <c r="BI277"/>
  <c r="BH277"/>
  <c r="BF277"/>
  <c r="BE277"/>
  <c r="T277"/>
  <c r="R277"/>
  <c r="P277"/>
  <c r="BK277"/>
  <c r="J277"/>
  <c r="BG277"/>
  <c r="BI272"/>
  <c r="BH272"/>
  <c r="BF272"/>
  <c r="BE272"/>
  <c r="T272"/>
  <c r="R272"/>
  <c r="P272"/>
  <c r="BK272"/>
  <c r="J272"/>
  <c r="BG272"/>
  <c r="BI266"/>
  <c r="BH266"/>
  <c r="BF266"/>
  <c r="BE266"/>
  <c r="T266"/>
  <c r="R266"/>
  <c r="P266"/>
  <c r="BK266"/>
  <c r="J266"/>
  <c r="BG266"/>
  <c r="BI262"/>
  <c r="BH262"/>
  <c r="BF262"/>
  <c r="BE262"/>
  <c r="T262"/>
  <c r="R262"/>
  <c r="P262"/>
  <c r="BK262"/>
  <c r="J262"/>
  <c r="BG262"/>
  <c r="BI256"/>
  <c r="BH256"/>
  <c r="BF256"/>
  <c r="BE256"/>
  <c r="T256"/>
  <c r="R256"/>
  <c r="P256"/>
  <c r="BK256"/>
  <c r="J256"/>
  <c r="BG256"/>
  <c r="BI248"/>
  <c r="BH248"/>
  <c r="BF248"/>
  <c r="BE248"/>
  <c r="T248"/>
  <c r="R248"/>
  <c r="P248"/>
  <c r="BK248"/>
  <c r="J248"/>
  <c r="BG248"/>
  <c r="BI244"/>
  <c r="BH244"/>
  <c r="BF244"/>
  <c r="BE244"/>
  <c r="T244"/>
  <c r="R244"/>
  <c r="P244"/>
  <c r="BK244"/>
  <c r="J244"/>
  <c r="BG244"/>
  <c r="BI240"/>
  <c r="BH240"/>
  <c r="BF240"/>
  <c r="BE240"/>
  <c r="T240"/>
  <c r="R240"/>
  <c r="P240"/>
  <c r="BK240"/>
  <c r="J240"/>
  <c r="BG240"/>
  <c r="BI236"/>
  <c r="BH236"/>
  <c r="BF236"/>
  <c r="BE236"/>
  <c r="T236"/>
  <c r="R236"/>
  <c r="P236"/>
  <c r="BK236"/>
  <c r="J236"/>
  <c r="BG236"/>
  <c r="BI232"/>
  <c r="BH232"/>
  <c r="BF232"/>
  <c r="BE232"/>
  <c r="T232"/>
  <c r="R232"/>
  <c r="P232"/>
  <c r="BK232"/>
  <c r="J232"/>
  <c r="BG232"/>
  <c r="BI228"/>
  <c r="BH228"/>
  <c r="BF228"/>
  <c r="BE228"/>
  <c r="T228"/>
  <c r="R228"/>
  <c r="P228"/>
  <c r="BK228"/>
  <c r="J228"/>
  <c r="BG228"/>
  <c r="BI223"/>
  <c r="BH223"/>
  <c r="BF223"/>
  <c r="BE223"/>
  <c r="T223"/>
  <c r="R223"/>
  <c r="P223"/>
  <c r="BK223"/>
  <c r="J223"/>
  <c r="BG223"/>
  <c r="BI219"/>
  <c r="BH219"/>
  <c r="BF219"/>
  <c r="BE219"/>
  <c r="T219"/>
  <c r="R219"/>
  <c r="P219"/>
  <c r="BK219"/>
  <c r="J219"/>
  <c r="BG219"/>
  <c r="BI216"/>
  <c r="BH216"/>
  <c r="BF216"/>
  <c r="BE216"/>
  <c r="T216"/>
  <c r="R216"/>
  <c r="P216"/>
  <c r="BK216"/>
  <c r="J216"/>
  <c r="BG216"/>
  <c r="BI212"/>
  <c r="BH212"/>
  <c r="BF212"/>
  <c r="BE212"/>
  <c r="T212"/>
  <c r="R212"/>
  <c r="P212"/>
  <c r="BK212"/>
  <c r="J212"/>
  <c r="BG212"/>
  <c r="BI206"/>
  <c r="BH206"/>
  <c r="BF206"/>
  <c r="BE206"/>
  <c r="T206"/>
  <c r="R206"/>
  <c r="P206"/>
  <c r="BK206"/>
  <c r="J206"/>
  <c r="BG206"/>
  <c r="BI202"/>
  <c r="BH202"/>
  <c r="BF202"/>
  <c r="BE202"/>
  <c r="T202"/>
  <c r="R202"/>
  <c r="P202"/>
  <c r="BK202"/>
  <c r="J202"/>
  <c r="BG202"/>
  <c r="BI195"/>
  <c r="BH195"/>
  <c r="BF195"/>
  <c r="BE195"/>
  <c r="T195"/>
  <c r="R195"/>
  <c r="P195"/>
  <c r="BK195"/>
  <c r="J195"/>
  <c r="BG195"/>
  <c r="BI188"/>
  <c r="BH188"/>
  <c r="BF188"/>
  <c r="BE188"/>
  <c r="T188"/>
  <c r="R188"/>
  <c r="P188"/>
  <c r="BK188"/>
  <c r="J188"/>
  <c r="BG188"/>
  <c r="BI185"/>
  <c r="BH185"/>
  <c r="BF185"/>
  <c r="BE185"/>
  <c r="T185"/>
  <c r="R185"/>
  <c r="P185"/>
  <c r="BK185"/>
  <c r="J185"/>
  <c r="BG185"/>
  <c r="BI182"/>
  <c r="BH182"/>
  <c r="BF182"/>
  <c r="BE182"/>
  <c r="T182"/>
  <c r="R182"/>
  <c r="P182"/>
  <c r="BK182"/>
  <c r="J182"/>
  <c r="BG182"/>
  <c r="BI179"/>
  <c r="BH179"/>
  <c r="BF179"/>
  <c r="BE179"/>
  <c r="T179"/>
  <c r="R179"/>
  <c r="P179"/>
  <c r="BK179"/>
  <c r="J179"/>
  <c r="BG179"/>
  <c r="BI170"/>
  <c r="BH170"/>
  <c r="BF170"/>
  <c r="BE170"/>
  <c r="T170"/>
  <c r="R170"/>
  <c r="P170"/>
  <c r="BK170"/>
  <c r="J170"/>
  <c r="BG170"/>
  <c r="BI164"/>
  <c r="BH164"/>
  <c r="BF164"/>
  <c r="BE164"/>
  <c r="T164"/>
  <c r="R164"/>
  <c r="P164"/>
  <c r="BK164"/>
  <c r="J164"/>
  <c r="BG164"/>
  <c r="BI158"/>
  <c r="BH158"/>
  <c r="BF158"/>
  <c r="BE158"/>
  <c r="T158"/>
  <c r="R158"/>
  <c r="P158"/>
  <c r="BK158"/>
  <c r="J158"/>
  <c r="BG158"/>
  <c r="BI147"/>
  <c r="BH147"/>
  <c r="BF147"/>
  <c r="BE147"/>
  <c r="T147"/>
  <c r="R147"/>
  <c r="P147"/>
  <c r="BK147"/>
  <c r="J147"/>
  <c r="BG147"/>
  <c r="BI140"/>
  <c r="BH140"/>
  <c r="BF140"/>
  <c r="BE140"/>
  <c r="T140"/>
  <c r="R140"/>
  <c r="P140"/>
  <c r="BK140"/>
  <c r="J140"/>
  <c r="BG140"/>
  <c r="BI137"/>
  <c r="BH137"/>
  <c r="BF137"/>
  <c r="BE137"/>
  <c r="T137"/>
  <c r="R137"/>
  <c r="P137"/>
  <c r="BK137"/>
  <c r="J137"/>
  <c r="BG137"/>
  <c r="BI132"/>
  <c r="BH132"/>
  <c r="BF132"/>
  <c r="BE132"/>
  <c r="T132"/>
  <c r="R132"/>
  <c r="P132"/>
  <c r="BK132"/>
  <c r="J132"/>
  <c r="BG132"/>
  <c r="BI125"/>
  <c r="BH125"/>
  <c r="BF125"/>
  <c r="BE125"/>
  <c r="T125"/>
  <c r="R125"/>
  <c r="P125"/>
  <c r="BK125"/>
  <c r="J125"/>
  <c r="BG125"/>
  <c r="BI121"/>
  <c r="BH121"/>
  <c r="BF121"/>
  <c r="BE121"/>
  <c r="T121"/>
  <c r="R121"/>
  <c r="P121"/>
  <c r="BK121"/>
  <c r="J121"/>
  <c r="BG121"/>
  <c r="BI114"/>
  <c r="BH114"/>
  <c r="BF114"/>
  <c r="BE114"/>
  <c r="T114"/>
  <c r="R114"/>
  <c r="P114"/>
  <c r="BK114"/>
  <c r="J114"/>
  <c r="BG114"/>
  <c r="BI110"/>
  <c r="BH110"/>
  <c r="BF110"/>
  <c r="BE110"/>
  <c r="T110"/>
  <c r="R110"/>
  <c r="P110"/>
  <c r="BK110"/>
  <c r="J110"/>
  <c r="BG110"/>
  <c r="BI103"/>
  <c r="BH103"/>
  <c r="BF103"/>
  <c r="BE103"/>
  <c r="T103"/>
  <c r="R103"/>
  <c r="P103"/>
  <c r="BK103"/>
  <c r="J103"/>
  <c r="BG103"/>
  <c r="BI99"/>
  <c r="BH99"/>
  <c r="BF99"/>
  <c r="BE99"/>
  <c r="T99"/>
  <c r="R99"/>
  <c r="P99"/>
  <c r="BK99"/>
  <c r="J99"/>
  <c r="BG99"/>
  <c r="BI92"/>
  <c r="F39"/>
  <c i="1" r="BD56"/>
  <c i="2" r="BH92"/>
  <c r="F38"/>
  <c i="1" r="BC56"/>
  <c i="2" r="BF92"/>
  <c r="J36"/>
  <c i="1" r="AW56"/>
  <c i="2" r="F36"/>
  <c i="1" r="BA56"/>
  <c i="2" r="BE92"/>
  <c r="J35"/>
  <c i="1" r="AV56"/>
  <c i="2" r="F35"/>
  <c i="1" r="AZ56"/>
  <c i="2" r="T92"/>
  <c r="T91"/>
  <c r="T90"/>
  <c r="R92"/>
  <c r="R91"/>
  <c r="R90"/>
  <c r="P92"/>
  <c r="P91"/>
  <c r="P90"/>
  <c i="1" r="AU56"/>
  <c i="2" r="BK92"/>
  <c r="BK91"/>
  <c r="J91"/>
  <c r="BK90"/>
  <c r="J90"/>
  <c r="J63"/>
  <c r="J32"/>
  <c i="1" r="AG56"/>
  <c i="2" r="J92"/>
  <c r="BG92"/>
  <c r="F37"/>
  <c i="1" r="BB56"/>
  <c i="2" r="J64"/>
  <c r="J87"/>
  <c r="F86"/>
  <c r="F84"/>
  <c r="E82"/>
  <c r="J59"/>
  <c r="F58"/>
  <c r="F56"/>
  <c r="E54"/>
  <c r="J41"/>
  <c r="J23"/>
  <c r="E23"/>
  <c r="J86"/>
  <c r="J58"/>
  <c r="J22"/>
  <c r="J20"/>
  <c r="E20"/>
  <c r="F87"/>
  <c r="F59"/>
  <c r="J19"/>
  <c r="J14"/>
  <c r="J84"/>
  <c r="J56"/>
  <c r="E7"/>
  <c r="E78"/>
  <c r="E50"/>
  <c i="1"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<sst xmlns="http://schemas.openxmlformats.org/spreadsheetml/2006/main">
  <si>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</si>
  <si>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</si>
  <si>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</si>
  <si>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</si>
  <si>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</si>
  <si>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{d0710e8a-5913-4ec5-891c-c1c1459a75f1}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</si>
  <si>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</si>
  <si>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</si>
  <si>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</si>
  <si>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</si>
  <si>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</si>
  <si>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</si>
  <si>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</si>
  <si>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</si>
  <si>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65019056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</si>
  <si>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</si>
  <si>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</si>
  <si>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P1926 Žatec-Lišany</t>
  </si>
  <si>
    <t>KSO:</t>
  </si>
  <si>
    <t>824 26</t>
  </si>
  <si>
    <t>CC-CZ:</t>
  </si>
  <si>
    <t>21212</t>
  </si>
  <si>
    <t>Místo:</t>
  </si>
  <si>
    <t>Tvršice</t>
  </si>
  <si>
    <t>Datum:</t>
  </si>
  <si>
    <t>4. 3. 2019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</si>
  <si>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</si>
  <si>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</si>
  <si>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</si>
  <si>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</si>
  <si>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</si>
  <si>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</si>
  <si>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</si>
  <si>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</si>
  <si>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</si>
  <si>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</si>
  <si>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</si>
  <si>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</si>
  <si>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</si>
  <si>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</si>
  <si>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</si>
  <si>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Ing. Horák Jiří, horak@szdc.cz, 602155923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</si>
  <si>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</si>
  <si>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</si>
  <si>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</si>
  <si>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</si>
  <si>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</si>
  <si>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</si>
  <si>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</si>
  <si>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</si>
  <si>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</si>
  <si>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</si>
  <si>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</si>
  <si>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</si>
  <si>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</si>
  <si>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</si>
  <si>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</si>
  <si>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</si>
  <si>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</si>
  <si>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</si>
  <si>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</si>
  <si>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</si>
  <si>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</si>
  <si>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</si>
  <si>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</si>
  <si>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</si>
  <si>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</si>
  <si>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</si>
  <si>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</si>
  <si>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</si>
  <si>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</si>
  <si>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</si>
  <si>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</si>
  <si>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</si>
  <si>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</si>
  <si>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</si>
  <si>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</si>
  <si>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</si>
  <si>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</si>
  <si>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</si>
  <si>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</si>
  <si>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</si>
  <si>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O1</t>
  </si>
  <si>
    <t xml:space="preserve">Přejezd P1926  km 206,160</t>
  </si>
  <si>
    <t>STA</t>
  </si>
  <si>
    <t>1</t>
  </si>
  <si>
    <t>{5fa0a0ac-c613-4c2a-959b-a1ffb669a0e5}</t>
  </si>
  <si>
    <t>2</t>
  </si>
  <si>
    <t>/</t>
  </si>
  <si>
    <t>Ć11</t>
  </si>
  <si>
    <t xml:space="preserve">Železniční svršek, spodek a konstrukce  P1926  km 206,160</t>
  </si>
  <si>
    <t>Soupis</t>
  </si>
  <si>
    <t>{729757fc-7c5d-4a50-a7a1-4428424edca3}</t>
  </si>
  <si>
    <t>O2</t>
  </si>
  <si>
    <t>Vedlejší rozpočtové náklady</t>
  </si>
  <si>
    <t>{02ba01ae-77f1-461e-a7a4-c39d96ff2631}</t>
  </si>
  <si>
    <t>Č21</t>
  </si>
  <si>
    <t>VRN</t>
  </si>
  <si>
    <t>{49100371-24af-4669-9b87-306a3b46a197}</t>
  </si>
  <si>
    <t>Výměna_SB6</t>
  </si>
  <si>
    <t>Výměna SB6 mimo přejezd</t>
  </si>
  <si>
    <t>kus</t>
  </si>
  <si>
    <t>19</t>
  </si>
  <si>
    <t>Kolej_P1926</t>
  </si>
  <si>
    <t>Délka přejezdové konstrukce</t>
  </si>
  <si>
    <t>km</t>
  </si>
  <si>
    <t>0,009</t>
  </si>
  <si>
    <t>KRYCÍ LIST SOUPISU PRACÍ</t>
  </si>
  <si>
    <t>Závěrné_svary</t>
  </si>
  <si>
    <t>Závěrné svary S49 jednotlivě</t>
  </si>
  <si>
    <t>6</t>
  </si>
  <si>
    <t>Doplnění_KL</t>
  </si>
  <si>
    <t xml:space="preserve">Doplnění kameniva </t>
  </si>
  <si>
    <t>m3</t>
  </si>
  <si>
    <t>150</t>
  </si>
  <si>
    <t>S49_s_pražci</t>
  </si>
  <si>
    <t>Výměna kolejnic S49 s pražci</t>
  </si>
  <si>
    <t>m</t>
  </si>
  <si>
    <t>26</t>
  </si>
  <si>
    <t>S49_s_komplety</t>
  </si>
  <si>
    <t>Výměna kolejnic S49 s komplety a pryžovkami</t>
  </si>
  <si>
    <t>128</t>
  </si>
  <si>
    <t>Objekt:</t>
  </si>
  <si>
    <t>Pryžovky_S49</t>
  </si>
  <si>
    <t>Podložka pryžová pod patu kolejnice S49</t>
  </si>
  <si>
    <t>1248</t>
  </si>
  <si>
    <t xml:space="preserve">O1 - Přejezd P1926  km 206,160</t>
  </si>
  <si>
    <t>Odpad_zemina_a_AB</t>
  </si>
  <si>
    <t>Odpad na skládku</t>
  </si>
  <si>
    <t>t</t>
  </si>
  <si>
    <t>536,16</t>
  </si>
  <si>
    <t>Soupis:</t>
  </si>
  <si>
    <t>Pražce_dřevo_odpad</t>
  </si>
  <si>
    <t>Pražce dřevěné -- odpad na skládku</t>
  </si>
  <si>
    <t>34</t>
  </si>
  <si>
    <t xml:space="preserve">Ć11 - Železniční svršek, spodek a konstrukce  P1926  km 206,160</t>
  </si>
  <si>
    <t>Přejezd_konstrukce</t>
  </si>
  <si>
    <t>Nová přejezdová konstrukce ( např. UNIS-1)</t>
  </si>
  <si>
    <t>7,2</t>
  </si>
  <si>
    <t>Panel_ŽPP1_užitý</t>
  </si>
  <si>
    <t>Panely užité přejezdové</t>
  </si>
  <si>
    <t>3,11</t>
  </si>
  <si>
    <t>REKAPITULACE ČLENĚNÍ SOUPISU PRACÍ</t>
  </si>
  <si>
    <t>Kód dílu - Popis</t>
  </si>
  <si>
    <t>Cena celkem [CZK]</t>
  </si>
  <si>
    <t>Náklady ze soupisu prací</t>
  </si>
  <si>
    <t>-1</t>
  </si>
  <si>
    <t>D1 - Oprava přejezdu P1926 v km 206,160 TK Žatec - Lišany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</si>
  <si>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</si>
  <si>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</si>
  <si>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</si>
  <si>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</si>
  <si>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</si>
  <si>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</si>
  <si>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</si>
  <si>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</si>
  <si>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</si>
  <si>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</si>
  <si>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</si>
  <si>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</si>
  <si>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</si>
  <si>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</si>
  <si>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</si>
  <si>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</si>
  <si>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</si>
  <si>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</si>
  <si>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Oprava přejezdu P1926 v km 206,160 TK Žatec - Lišany</t>
  </si>
  <si>
    <t>ROZPOCET</t>
  </si>
  <si>
    <t>K</t>
  </si>
  <si>
    <t>5905020010</t>
  </si>
  <si>
    <t>Oprava stezky strojně s odstraněním drnu a nánosu do 10 cm</t>
  </si>
  <si>
    <t>m2</t>
  </si>
  <si>
    <t>Sborník UOŽI 01 2019</t>
  </si>
  <si>
    <t>4</t>
  </si>
  <si>
    <t>PP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</si>
  <si>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</si>
  <si>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VV</t>
  </si>
  <si>
    <t xml:space="preserve">úprava terénu po odtěžení materiálu </t>
  </si>
  <si>
    <t xml:space="preserve">"oprava stezky před přejezdem vlevo v oblasti odtěženého materiálu      "12* 2</t>
  </si>
  <si>
    <t xml:space="preserve">"od konce odtěženého materiálu po úroveň TS č.36                                            "25*1 </t>
  </si>
  <si>
    <t xml:space="preserve">"oprava stezky před přejezdem vpravo v oblasti odtěženého materiálu    "37*3</t>
  </si>
  <si>
    <t>Součet</t>
  </si>
  <si>
    <t>5905035120</t>
  </si>
  <si>
    <t>Výměna KL malou těžící mechanizací včetně lavičky lože zapuštěné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</si>
  <si>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</si>
  <si>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"oblast přejezdu délka "9*1,886 "m3/ m koleje"</t>
  </si>
  <si>
    <t>3</t>
  </si>
  <si>
    <t>5905080110</t>
  </si>
  <si>
    <t>Ojedinělé čištění KL včetně lavičky (pod ložnou plochou pražce) lože otevřené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</si>
  <si>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</si>
  <si>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v místech výměny dřevěných pražců navazujících na přejezd</t>
  </si>
  <si>
    <t xml:space="preserve">( nově budou vloženy betonové ) </t>
  </si>
  <si>
    <t xml:space="preserve">"směr Žatec délka              "8* 3,84</t>
  </si>
  <si>
    <t xml:space="preserve">"směr Lišany délka             "4*3,84</t>
  </si>
  <si>
    <t>5905105030</t>
  </si>
  <si>
    <t>Doplnění KL kamenivem souvisle strojně v koleji</t>
  </si>
  <si>
    <t>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</si>
  <si>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</si>
  <si>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"doplnění v oblasti přejezdu, v místech výměny pražců a doplnění kolejového lože do profilu po úpravě GPK"150</t>
  </si>
  <si>
    <t>5</t>
  </si>
  <si>
    <t>5906035020</t>
  </si>
  <si>
    <t>Souvislá výměna pražců současně s výměnou nebo čištěním KL pražce dřevěné příčné vystrojené</t>
  </si>
  <si>
    <t>10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</si>
  <si>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</si>
  <si>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 xml:space="preserve">"od přejezdu směr Žatec                     "13</t>
  </si>
  <si>
    <t xml:space="preserve">"od přejezdu směr Lišany                     "6 </t>
  </si>
  <si>
    <t xml:space="preserve">nově budou vloženy vystrojené užité pražce SB6/S49 ze zásob TO Obrnice,  pražce na místo stavby dodá TO Obrnice</t>
  </si>
  <si>
    <t>komplety ŽS4 a pryžové podložky dodá zhotovitel</t>
  </si>
  <si>
    <t>5906055020</t>
  </si>
  <si>
    <t>Příplatek za současnou výměnu pražce s podkladnicovým upevněním a kompletů a pryžových podložek</t>
  </si>
  <si>
    <t>12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</si>
  <si>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</si>
  <si>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7</t>
  </si>
  <si>
    <t>5906105010</t>
  </si>
  <si>
    <t>Demontáž pražce dřevěný</t>
  </si>
  <si>
    <t>14</t>
  </si>
  <si>
    <t>Demontáž pražce dřevěný. Poznámka: 1. V cenách jsou započteny náklady na manipulaci, demontáž, odstrojení do součástí a uložení pražců.</t>
  </si>
  <si>
    <t>P</t>
  </si>
  <si>
    <t>Poznámka k položce:_x000d_
vyjmuté dřevěné pražce</t>
  </si>
  <si>
    <t>oblast přejezdu :</t>
  </si>
  <si>
    <t xml:space="preserve">"nově budou vloženy vystrojené užité pražce SB6/S49 ze zásob TO Obrnice - celkem     "15</t>
  </si>
  <si>
    <t>5906130400</t>
  </si>
  <si>
    <t>Montáž kolejového roštu v ose koleje pražce betonové vystrojené tv. S49 rozdělení "u"</t>
  </si>
  <si>
    <t>16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</si>
  <si>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</si>
  <si>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 xml:space="preserve">Poznámka k položce:_x000d_
oblast přejezdu :_x000d_
nově budou vloženy vystrojené užité pražce SB6/S49 ze zásob TO Obrnice - celkem 15 ks_x000d_
pražce na místo stavby dodá TO Obrnice  _x000d_
komplety ŽS4 ( antikoro ) pro 13 ks pražců dodá TO Obrnice _x000d_
komplety ŽS4 pro 2 ks pražce _x000d_
přes přejezd budou vloženy kolejnice o celkové délce 52 m km 206,148 - km 206,200 v obou pasech_x000d_
kolejnice, komplety ŽS4 ( ostatní ) a pryžové podložky dodá zhotovitel</t>
  </si>
  <si>
    <t>9</t>
  </si>
  <si>
    <t>5906140090</t>
  </si>
  <si>
    <t>Demontáž kolejového roštu koleje v ose koleje pražce dřevěné tv. S49 rozdělení "u"</t>
  </si>
  <si>
    <t>18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</si>
  <si>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</si>
  <si>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5907015115</t>
  </si>
  <si>
    <t>Ojedinělá výměna kolejnic současně s výměnou pražců tv. S49 rozdělení "d"</t>
  </si>
  <si>
    <t>20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</si>
  <si>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</si>
  <si>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přes přejezd budou vloženy kolejnice o celkové délce 52 m km 206,148 - km 206,200 v obou pasech</t>
  </si>
  <si>
    <t xml:space="preserve">"v každém pasu od přejezdu směr Žatec v úseku výměny pražců  8 m koleje =    "16 "m kolejnic "</t>
  </si>
  <si>
    <t xml:space="preserve">"od přejezdu směr Lišany v úseku výměny pražců                               5 m koleje =     "10" m kolejnic </t>
  </si>
  <si>
    <t>kolejnice, komplety ŽS4 a pryžové podložky dodá zhotovitel</t>
  </si>
  <si>
    <t>11</t>
  </si>
  <si>
    <t>5907015415</t>
  </si>
  <si>
    <t>Ojedinělá výměna kolejnic současně s výměnou kompletů a pryžové podložky tv. S49 rozdělení "d"</t>
  </si>
  <si>
    <t>22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</si>
  <si>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</si>
  <si>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"v úseku od konce výměny pražců do konce výměny kolejnic 2 m koleje =  " 4 " m kolejnic "</t>
  </si>
  <si>
    <t xml:space="preserve">"od přejezdu směr Lišany v úseku od konce výměny pražců do konce výměny kolejnic 28 m koleje = "56" m kolejnic </t>
  </si>
  <si>
    <t xml:space="preserve">"km 205,568 Lp = "11,7 </t>
  </si>
  <si>
    <t>"km 205,568 Pp = "11,7</t>
  </si>
  <si>
    <t>"km 206,774 Lp = "26,8</t>
  </si>
  <si>
    <t>"km 206,774 Pp = "17,8</t>
  </si>
  <si>
    <t>5907050120</t>
  </si>
  <si>
    <t>Dělení kolejnic kyslíkem tv. S49</t>
  </si>
  <si>
    <t>24</t>
  </si>
  <si>
    <t>Dělení kolejnic kyslíkem tv. S49. Poznámka: 1. V cenách jsou započteny náklady na manipulaci podložení, označení a provedení řezu kolejnice.</t>
  </si>
  <si>
    <t xml:space="preserve">"km 205,568 4x pro výměnu kolejnice, 2x rozřez do šrotu                        "6</t>
  </si>
  <si>
    <t xml:space="preserve">"km 206,160 4x pro výměnu kolejnice, 16x rozřez do šrotu                      "20</t>
  </si>
  <si>
    <t xml:space="preserve">"km 206,774 4x pro výměnu kolejnice, 6x rozřez do šrotu                        "10</t>
  </si>
  <si>
    <t>13</t>
  </si>
  <si>
    <t>5908005330</t>
  </si>
  <si>
    <t>Oprava kolejnicového styku výměna spojek tv. S49</t>
  </si>
  <si>
    <t>styk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</si>
  <si>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</si>
  <si>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 xml:space="preserve">"oblast přejezdu montáž spojek před úpravou GPK = 4 styky             "4</t>
  </si>
  <si>
    <t xml:space="preserve">"demontáž spojek pro svařování = 4 styky                                                  "4</t>
  </si>
  <si>
    <t>spojky budou ke kolejnici připevněny třmeny ( bez vrtání otvorů ) spojky dle potřeby zapůjčí TO Obrnice</t>
  </si>
  <si>
    <t>5908050010</t>
  </si>
  <si>
    <t>Výměna upevnění podkladnicového komplety a pryžová podložka</t>
  </si>
  <si>
    <t>úl.pl.</t>
  </si>
  <si>
    <t>28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</si>
  <si>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</si>
  <si>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 xml:space="preserve">km 205,518 - 205,618 v úseku je celkem 165 pražců, v úseku výměny kolejnic je 19 pražců </t>
  </si>
  <si>
    <t xml:space="preserve">"výpočet 165 -19 = 146 pražců x 2 = 292 úl.ploch                     " (165-19)*2</t>
  </si>
  <si>
    <t xml:space="preserve">km 206,098 - 206,250 v úseku je celkem 250 pražců, v úseku výměny kolejnic je 86 pražců </t>
  </si>
  <si>
    <t xml:space="preserve">"výpočet 250 - 86 = 164 pražců x 2 = 328 úl.ploch                   "(250-86)*2</t>
  </si>
  <si>
    <t xml:space="preserve">km 206,723 - 206,850 v úseku je celkem 209 pražců, v úseku výměny kolejnic je 37 pražců </t>
  </si>
  <si>
    <t xml:space="preserve">"výpočet 209 - 37 = 172 pražců x 2 = 344 úl.ploch                   "(209-37)*2</t>
  </si>
  <si>
    <t>5909031020</t>
  </si>
  <si>
    <t>Úprava GPK koleje směrové a výškové uspořádání pražce betonové</t>
  </si>
  <si>
    <t>30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</si>
  <si>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</si>
  <si>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oblast přejezdu včetně doplnění do denního výkonu stroje</t>
  </si>
  <si>
    <t>5909050010</t>
  </si>
  <si>
    <t>Stabilizace kolejového lože koleje nově zřízeného nebo čistého</t>
  </si>
  <si>
    <t>32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</si>
  <si>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</si>
  <si>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oblast přejezdu</t>
  </si>
  <si>
    <t>17</t>
  </si>
  <si>
    <t>5909050020</t>
  </si>
  <si>
    <t>Stabilizace kolejového lože koleje stávajícího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</si>
  <si>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</si>
  <si>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doplnění do denního výkonu</t>
  </si>
  <si>
    <t>5910020030</t>
  </si>
  <si>
    <t>Svařování kolejnic termitem plný předehřev standardní spára svar sériový tv. S49</t>
  </si>
  <si>
    <t>svar</t>
  </si>
  <si>
    <t>36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</si>
  <si>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</si>
  <si>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montážní svary </t>
  </si>
  <si>
    <t xml:space="preserve">"km 205,568 ( kol.vložky - náhr.LIS Lp+Pp )       " 2</t>
  </si>
  <si>
    <t xml:space="preserve">"km 206,160 ( kol.vložky - přejezd Lp+Pp )        " 2</t>
  </si>
  <si>
    <t xml:space="preserve">"km 206,774 ( kol.vložky - náhr.LIS Lp+Pp )       " 2</t>
  </si>
  <si>
    <t>5910020130</t>
  </si>
  <si>
    <t>Svařování kolejnic termitem plný předehřev standardní spára svar jednotlivý tv. S49</t>
  </si>
  <si>
    <t>38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</si>
  <si>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</si>
  <si>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závěrné svary </t>
  </si>
  <si>
    <t xml:space="preserve">"km 206,160 ( kol.vložky - přejezd Lp+Pp )       " 2</t>
  </si>
  <si>
    <t>5910035030</t>
  </si>
  <si>
    <t>Dosažení dovolené upínací teploty v BK prodloužením kolejnicového pásu v koleji tv. S49</t>
  </si>
  <si>
    <t>40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</si>
  <si>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</si>
  <si>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5910040220</t>
  </si>
  <si>
    <t>Umožnění volné dilatace kolejnice bez demontáže nebo montáže upevňovadel s osazením a odstraněním kluzných podložek rozdělení pražců "d"</t>
  </si>
  <si>
    <t>42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</si>
  <si>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</si>
  <si>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"km 205,518 - 205,618 = 100 m koleje x 2 = "200" m kolejnic "</t>
  </si>
  <si>
    <t xml:space="preserve">"km 206,098 - 206,250 = 152 m koleje, odečet za oblast přejezdu = 9 m          "(152-9)*2  "kolejnic"</t>
  </si>
  <si>
    <t>"km 206,723 - 206,850 = 127 m koleje x 2 = "254" m kolejnic"</t>
  </si>
  <si>
    <t>5910040230</t>
  </si>
  <si>
    <t>Umožnění volné dilatace kolejnice bez demontáže nebo montáže upevňovadel s osazením a odstraněním kluzných podložek rozdělení pražců "u"</t>
  </si>
  <si>
    <t>44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</si>
  <si>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</si>
  <si>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"oblast přejezdu = 9 m koleje x 2 = "18 "m kolejnic"</t>
  </si>
  <si>
    <t>23</t>
  </si>
  <si>
    <t>5913060030</t>
  </si>
  <si>
    <t>Demontáž dílů betonové přejezdové konstrukce náběhového klínu</t>
  </si>
  <si>
    <t>46</t>
  </si>
  <si>
    <t>Demontáž dílů betonové přejezdové konstrukce náběhového klínu. Poznámka: 1. V cenách jsou započteny náklady na demontáž konstrukce a naložení na dopravní prostředek.</t>
  </si>
  <si>
    <t>Poznámka k položce:_x000d_
přejezd P1926</t>
  </si>
  <si>
    <t>5913075030</t>
  </si>
  <si>
    <t>Montáž betonové přejezdové konstrukce část vnější a vnitřní včetně závěrných zídek</t>
  </si>
  <si>
    <t>48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</si>
  <si>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</si>
  <si>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"přejezdové panely dl.1,2 m x 6 ks " Přejezd_konstrukce</t>
  </si>
  <si>
    <t>25</t>
  </si>
  <si>
    <t>5913140020</t>
  </si>
  <si>
    <t>Demontáž přejezdové konstrukce se silničními panely vnitřní část</t>
  </si>
  <si>
    <t>50</t>
  </si>
  <si>
    <t>Demontáž přejezdové konstrukce se silničními panely vnitřní část. Poznámka: 1. V cenách jsou započteny náklady na demontáž a naložení na dopravní prostředek.</t>
  </si>
  <si>
    <t>2*3</t>
  </si>
  <si>
    <t>5913235020</t>
  </si>
  <si>
    <t>Dělení AB komunikace řezáním hloubky do 20 cm</t>
  </si>
  <si>
    <t>52</t>
  </si>
  <si>
    <t>Dělení AB komunikace řezáním hloubky do 20 cm. Poznámka: 1. V cenách jsou započteny náklady na provedení úkolu.</t>
  </si>
  <si>
    <t xml:space="preserve">"vozovka š. 6 m oboustranně             "2*6</t>
  </si>
  <si>
    <t>27</t>
  </si>
  <si>
    <t>5913240020</t>
  </si>
  <si>
    <t>Odstranění AB komunikace odtěžením nebo frézováním hloubky do 20 cm</t>
  </si>
  <si>
    <t>54</t>
  </si>
  <si>
    <t>Odstranění AB komunikace odtěžením nebo frézováním hloubky do 20 cm. Poznámka: 1. V cenách jsou započteny náklady na odtěžení nebo frézování a naložení výzisku na dopravní prostředek.</t>
  </si>
  <si>
    <t xml:space="preserve">"vozovka š. 6 m oboustranně vždy v délce 2 m od hlavy kolejnice        "2*6*2</t>
  </si>
  <si>
    <t>5913255040</t>
  </si>
  <si>
    <t>Zřízení konstrukce vozovky asfaltobetonové s podkladní, ložní a obrusnou vrstvou tlouštky do 20 cm</t>
  </si>
  <si>
    <t>56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</si>
  <si>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</si>
  <si>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 xml:space="preserve">"mezi závěrnou zídkou a stávající vozovkou 7,2 m šíře vozovky x 1 m délka oboustranně = "7,2*1*2  "m2"</t>
  </si>
  <si>
    <t>29</t>
  </si>
  <si>
    <t>5914020020</t>
  </si>
  <si>
    <t>Čištění otevřených odvodňovacích zařízení strojně příkop nezpevněný</t>
  </si>
  <si>
    <t>58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</si>
  <si>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</si>
  <si>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 xml:space="preserve">"od přejezdu směr Lišany vlevo i vpravo po úroveň TS č.38 55 x 0,26 m2 = 14,3 m3 x 2 = 28,6 m3          "55*0,26*2</t>
  </si>
  <si>
    <t>5915005020</t>
  </si>
  <si>
    <t>Hloubení rýh nebo jam na železničním spodku II. třídy</t>
  </si>
  <si>
    <t>60</t>
  </si>
  <si>
    <t>Hloubení rýh nebo jam na železničním spodku II. třídy. Poznámka: 1. V cenách jsou započteny náklady na hloubení a uložení výzisku na terén nebo naložení na dopravní prostředek a uložení na úložišti.</t>
  </si>
  <si>
    <t xml:space="preserve">"rýha pro uložení závěrné zídky  0,4 x 0,4 x 7,2 = 1,152 m3 x 2 = 2,304 m3        "0,4*0,4*7,2*2</t>
  </si>
  <si>
    <t>31</t>
  </si>
  <si>
    <t>5915010010</t>
  </si>
  <si>
    <t>Těžení zeminy nebo horniny železničního spodku I. třídy</t>
  </si>
  <si>
    <t>62</t>
  </si>
  <si>
    <t>Těžení zeminy nebo horniny železničního spodku I. třídy. Poznámka: 1. V cenách jsou započteny náklady na těžení a uložení výzisku na terén nebo naložení na dopravní prostředek a uložení na úložišti.</t>
  </si>
  <si>
    <t xml:space="preserve">odtěžení materiálu ( výzisky po strojním čištění v minulosti a nános materiálu ) </t>
  </si>
  <si>
    <t xml:space="preserve">"ve směru od Žatce před přejezdem vlevo  12 m x 2 m x 0,6 m = 14,4 m3           "12*2*0,6</t>
  </si>
  <si>
    <t>ve směru od Žatce před přejezdem vpravo ( od TS č.36 ) u TS 36 šíře 2 m, u přejezdu šíře 4 m, nános 1 m, "</t>
  </si>
  <si>
    <t xml:space="preserve">" celková délka 37 m (4+2)/2 x 37 x 1 = 111 m3                                                                 "(4+2)/2*37*1</t>
  </si>
  <si>
    <t xml:space="preserve">"od přejezdu směr Lišany vpravo ( k TS č.38 ) 55 x 3 x 0,5 = 82,5 m3                        "55*3*0,5</t>
  </si>
  <si>
    <t>5915015020</t>
  </si>
  <si>
    <t>Svahování zemního tělesa železničního spodku v zářezu</t>
  </si>
  <si>
    <t>64</t>
  </si>
  <si>
    <t>Svahování zemního tělesa železničního spodku v zářezu. Poznámka: 1. V cenách jsou započteny náklady na svahování železničního tělesa a uložení výzisku na terén nebo naložení na dopravní prostředek.</t>
  </si>
  <si>
    <t xml:space="preserve">úprava svahů po odtěžení materiálu </t>
  </si>
  <si>
    <t xml:space="preserve">"od přejezdu směr Lišany vlevo ( po úroveň TS č.38 ) 55 x 2,5 = 137,5 m2                         "55*2,5</t>
  </si>
  <si>
    <t xml:space="preserve">"od přejezdu směr Lišany vpravo ( k TS č.38 ) 55 x 3 = 165 m2                                                "55*3</t>
  </si>
  <si>
    <t>33</t>
  </si>
  <si>
    <t>M</t>
  </si>
  <si>
    <t>5955101005</t>
  </si>
  <si>
    <t>Kamenivo drcené štěrk frakce 31,5/63 třídy min. BII</t>
  </si>
  <si>
    <t>66</t>
  </si>
  <si>
    <t>Doplnění_KL*1,5</t>
  </si>
  <si>
    <t>5957104005</t>
  </si>
  <si>
    <t>Kolejnicové pásy třídy R260 tv. 60 E2 délky 75 metrů</t>
  </si>
  <si>
    <t>68</t>
  </si>
  <si>
    <t>Kolej_P1926*2000/75</t>
  </si>
  <si>
    <t>S49_s_pražci/75</t>
  </si>
  <si>
    <t>S49_s_komplety/75</t>
  </si>
  <si>
    <t>35</t>
  </si>
  <si>
    <t>5958128010</t>
  </si>
  <si>
    <t>Komplety ŽS 4 (šroub RS 1, matice M 24, podložka Fe6, svěrka ŽS4)</t>
  </si>
  <si>
    <t>70</t>
  </si>
  <si>
    <t>Pryžovky_S49*2</t>
  </si>
  <si>
    <t xml:space="preserve">" komplety ŽS4 ( antikoro ) pro 13 ks pražců dodá TO Obrnice                         " -4*13</t>
  </si>
  <si>
    <t>5958158005</t>
  </si>
  <si>
    <t xml:space="preserve">Podložka pryžová pod patu kolejnice S49  183/126/6</t>
  </si>
  <si>
    <t>72</t>
  </si>
  <si>
    <t>37</t>
  </si>
  <si>
    <t>5963146000</t>
  </si>
  <si>
    <t>Asfaltový beton ACO 11S 50/70 střednězrnný-obrusná vrstva</t>
  </si>
  <si>
    <t>74</t>
  </si>
  <si>
    <t xml:space="preserve">"6 m x 0,05 x 1 x 2 = 0,6 m3 x 2,5 t/m3 = 1,5 t     "7,2*0,05*1*2*2,5</t>
  </si>
  <si>
    <t>5964161010</t>
  </si>
  <si>
    <t>Beton lehce zhutnitelný C 20/25;X0 F5 2 285 2 765</t>
  </si>
  <si>
    <t>1940743182</t>
  </si>
  <si>
    <t xml:space="preserve">"podkladní beton pod závěrné zídky přejezdu                                                           " 7,2*0,4*0,1*2</t>
  </si>
  <si>
    <t>39</t>
  </si>
  <si>
    <t>5963146010</t>
  </si>
  <si>
    <t>Asfaltový beton ACL 16S 50/70 hrubozrnný-ložní vrstva</t>
  </si>
  <si>
    <t>76</t>
  </si>
  <si>
    <t xml:space="preserve">"6 m x 0,15 x 1 x 2 = 1,8 m3 x 2,5 t/m3 = 4,5 t       "7,2*0,15*1*1*2,5</t>
  </si>
  <si>
    <t>9901000300</t>
  </si>
  <si>
    <t>Doprava dodávek zhotovitele, dodávek objednatele nebo výzisku mechanizací o nosnosti do 3,5 t do 30 km</t>
  </si>
  <si>
    <t>78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</si>
  <si>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</si>
  <si>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"pryžové a plastové podložky na skládku                "1</t>
  </si>
  <si>
    <t xml:space="preserve">"pryžové podložky                                                         "=  1248*0,163</t>
  </si>
  <si>
    <t>plastové podložky 68 x 0,08 kg/ks = 5,44 kg</t>
  </si>
  <si>
    <t>41</t>
  </si>
  <si>
    <t>9902100300</t>
  </si>
  <si>
    <t xml:space="preserve">Doprava dodávek zhotovitele, dodávek objednatele nebo výzisku mechanizací přes 3,5 t sypanin  do 30 km</t>
  </si>
  <si>
    <t>80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</si>
  <si>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</si>
  <si>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"vytěžený materiál  výměna ŠL =                                                                     "16,974*1,8</t>
  </si>
  <si>
    <t xml:space="preserve">"čištění ŠL =                                                                                                               "7,922*1,8</t>
  </si>
  <si>
    <t xml:space="preserve">"rýha =                                                                                                                        "2,304*1,8 </t>
  </si>
  <si>
    <t xml:space="preserve">"odtěžení materiálu ze svahů a okolí přejezdu =                                      "235,4*1,8</t>
  </si>
  <si>
    <t xml:space="preserve">"materiál z příkopů =                                                                                             "28,6*1,8 </t>
  </si>
  <si>
    <t xml:space="preserve">"AB vozovka  =                                                                                                         "4,8*2,5</t>
  </si>
  <si>
    <t>9902200300</t>
  </si>
  <si>
    <t>Doprava dodávek zhotovitele, dodávek objednatele nebo výzisku mechanizací přes 3,5 t objemnějšího kusového materiálu do 30 km</t>
  </si>
  <si>
    <t>82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</si>
  <si>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</si>
  <si>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drobný šrotový materiál a kolejnice z místa stavby na TO ( odpočet 5%)</t>
  </si>
  <si>
    <t xml:space="preserve"> "kolejnice S49 =                                                                                 "172*0,04939 *0,95</t>
  </si>
  <si>
    <t xml:space="preserve">"komplety ŽS3  =                                                                                  "1300*0,001184*0,95</t>
  </si>
  <si>
    <t xml:space="preserve">"podkladnice S4 =                                                                                "68*0,00852*0,95</t>
  </si>
  <si>
    <t xml:space="preserve">"vrtule včetně kroužků =                                                                    "272*0,000606*0,95</t>
  </si>
  <si>
    <t>Mezisoučet</t>
  </si>
  <si>
    <t>dřevěné pražce na skládku</t>
  </si>
  <si>
    <t>Pražce_dřevo_odpad*0,1</t>
  </si>
  <si>
    <t>43</t>
  </si>
  <si>
    <t>9909000100</t>
  </si>
  <si>
    <t>Poplatek za uložení suti nebo hmot na oficiální skládku</t>
  </si>
  <si>
    <t>84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</si>
  <si>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</si>
  <si>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skládkovné</t>
  </si>
  <si>
    <t>9909000400</t>
  </si>
  <si>
    <t>Poplatek za likvidaci plastových součástí</t>
  </si>
  <si>
    <t>86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</si>
  <si>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</si>
  <si>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pryžové a plastové podložky na skládku</t>
  </si>
  <si>
    <t xml:space="preserve">"pryžové podložky                                                         " Pryžovky_S49*0,000163</t>
  </si>
  <si>
    <t xml:space="preserve">"plastové podložky                                                       "      68* 0,00008</t>
  </si>
  <si>
    <t>HSV</t>
  </si>
  <si>
    <t>Práce a dodávky HSV</t>
  </si>
  <si>
    <t>Komunikace pozemní</t>
  </si>
  <si>
    <t>45</t>
  </si>
  <si>
    <t>5963104035</t>
  </si>
  <si>
    <t>Přejezd železobetonový kompletní sestava</t>
  </si>
  <si>
    <t>981282051</t>
  </si>
  <si>
    <t xml:space="preserve">"Konstrukce pro žel.svršek S49/SB6, 6x modul 1,2 m,ks                         " 6*1,2</t>
  </si>
  <si>
    <t>"Díly konstrukce: "</t>
  </si>
  <si>
    <t xml:space="preserve">"Panel vnitřní                                         6 ks"</t>
  </si>
  <si>
    <t xml:space="preserve">"Panel vnější                                        12 ks"</t>
  </si>
  <si>
    <t xml:space="preserve">"Závěrná zídka   U12                           12 ks"</t>
  </si>
  <si>
    <t xml:space="preserve">"Ochranný náběh                                 2 ks"</t>
  </si>
  <si>
    <t xml:space="preserve">"Oporník                                                  4 ks"</t>
  </si>
  <si>
    <t xml:space="preserve">"Opěrka                                                   2 ks"</t>
  </si>
  <si>
    <t>9909000300</t>
  </si>
  <si>
    <t>Poplatek za likvidaci dřevěných kolejnicových podpor</t>
  </si>
  <si>
    <t>512</t>
  </si>
  <si>
    <t>1436535498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</si>
  <si>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</si>
  <si>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OST</t>
  </si>
  <si>
    <t>Ostatní</t>
  </si>
  <si>
    <t>47</t>
  </si>
  <si>
    <t>9902200100</t>
  </si>
  <si>
    <t>Doprava dodávek zhotovitele, dodávek objednatele nebo výzisku mechanizací přes 3,5 t objemnějšího kusového materiálu do 10 km</t>
  </si>
  <si>
    <t>19415134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</si>
  <si>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</si>
  <si>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"přeprava 2 ks užitých přejezdových panelů ŽPP-1 (S49) do Žatce  k dalšímu využití naskládku                  "2*1,555</t>
  </si>
  <si>
    <t>9902900200</t>
  </si>
  <si>
    <t xml:space="preserve">Naložení  objemnějšího kusového materiálu, vybouraných hmot</t>
  </si>
  <si>
    <t>1883730004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</si>
  <si>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</si>
  <si>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49</t>
  </si>
  <si>
    <t>033111001</t>
  </si>
  <si>
    <t>Provozní vlivy Výluka silničního provozu se zajištěním objížďky</t>
  </si>
  <si>
    <t>%</t>
  </si>
  <si>
    <t>2063707790</t>
  </si>
  <si>
    <t>"Zajištění uzavírky P1935 po dobu opravy "1</t>
  </si>
  <si>
    <t>O2 - Vedlejší rozpočtové náklady</t>
  </si>
  <si>
    <t>Č21 - VRN</t>
  </si>
  <si>
    <t>011101001</t>
  </si>
  <si>
    <t>Finanční náklady pojistné</t>
  </si>
  <si>
    <t>2048922910</t>
  </si>
  <si>
    <t>021211001</t>
  </si>
  <si>
    <t>Průzkumné práce pro opravy Doplňující laboratorní rozbor kontaminace zeminy nebo kol. lože</t>
  </si>
  <si>
    <t>-339965015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</si>
  <si>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</si>
  <si>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</si>
  <si>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</si>
  <si>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-1475613457</t>
  </si>
  <si>
    <t>024101401</t>
  </si>
  <si>
    <t>Inženýrská činnost koordinační a kompletační činnost</t>
  </si>
  <si>
    <t>-32851870</t>
  </si>
  <si>
    <t>Poznámka k položce:_x000d_
vytýčení sítí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</si>
  <si>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</si>
  <si>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</si>
  <si>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-1011566789</t>
  </si>
  <si>
    <t>033131001</t>
  </si>
  <si>
    <t>Provozní vlivy Organizační zajištění prací při zřizování a udržování BK kolejí a výhybek</t>
  </si>
  <si>
    <t>1835822307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</si>
  <si>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</si>
  <si>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740+18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</si>
</sst>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42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1" customFormat="1" ht="25.92" customHeight="1">
      <c r="B26" s="39"/>
      <c r="C26" s="40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47</v>
      </c>
      <c r="AL28" s="45"/>
      <c r="AM28" s="45"/>
      <c r="AN28" s="45"/>
      <c r="AO28" s="45"/>
      <c r="AP28" s="40"/>
      <c r="AQ28" s="40"/>
      <c r="AR28" s="44"/>
      <c r="BE28" s="31"/>
    </row>
    <row r="29" hidden="1" s="2" customFormat="1" ht="14.4" customHeight="1">
      <c r="B29" s="46"/>
      <c r="C29" s="47"/>
      <c r="D29" s="32" t="s">
        <v>48</v>
      </c>
      <c r="E29" s="47"/>
      <c r="F29" s="32" t="s">
        <v>49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31"/>
    </row>
    <row r="30" hidden="1" s="2" customFormat="1" ht="14.4" customHeight="1">
      <c r="B30" s="46"/>
      <c r="C30" s="47"/>
      <c r="D30" s="47"/>
      <c r="E30" s="47"/>
      <c r="F30" s="32" t="s">
        <v>50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31"/>
    </row>
    <row r="31" s="2" customFormat="1" ht="14.4" customHeight="1">
      <c r="B31" s="46"/>
      <c r="C31" s="47"/>
      <c r="D31" s="32" t="s">
        <v>48</v>
      </c>
      <c r="E31" s="47"/>
      <c r="F31" s="32" t="s">
        <v>51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31"/>
    </row>
    <row r="32" s="2" customFormat="1" ht="14.4" customHeight="1">
      <c r="B32" s="46"/>
      <c r="C32" s="47"/>
      <c r="D32" s="47"/>
      <c r="E32" s="47"/>
      <c r="F32" s="32" t="s">
        <v>52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31"/>
    </row>
    <row r="33" hidden="1" s="2" customFormat="1" ht="14.4" customHeight="1">
      <c r="B33" s="46"/>
      <c r="C33" s="47"/>
      <c r="D33" s="47"/>
      <c r="E33" s="47"/>
      <c r="F33" s="32" t="s">
        <v>53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1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1" customFormat="1" ht="25.92" customHeight="1">
      <c r="B35" s="39"/>
      <c r="C35" s="51"/>
      <c r="D35" s="52" t="s">
        <v>54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55</v>
      </c>
      <c r="U35" s="53"/>
      <c r="V35" s="53"/>
      <c r="W35" s="53"/>
      <c r="X35" s="55" t="s">
        <v>56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4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4"/>
    </row>
    <row r="42" s="1" customFormat="1" ht="24.96" customHeight="1">
      <c r="B42" s="39"/>
      <c r="C42" s="23" t="s">
        <v>57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1" customFormat="1" ht="12" customHeight="1">
      <c r="B44" s="39"/>
      <c r="C44" s="32" t="s">
        <v>13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65019056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4"/>
    </row>
    <row r="45" s="3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přejezdu P1926 Žatec-Lišany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7" t="str">
        <f>IF(K8="","",K8)</f>
        <v>Tvršice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68" t="str">
        <f>IF(AN8= "","",AN8)</f>
        <v>4. 3. 2019</v>
      </c>
      <c r="AN47" s="68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3.65" customHeight="1"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40" t="str">
        <f>IF(E11= "","",E11)</f>
        <v>SŽDC s.o., OŘ UNL, ST Most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38</v>
      </c>
      <c r="AJ49" s="40"/>
      <c r="AK49" s="40"/>
      <c r="AL49" s="40"/>
      <c r="AM49" s="69" t="str">
        <f>IF(E17="","",E17)</f>
        <v xml:space="preserve"> </v>
      </c>
      <c r="AN49" s="40"/>
      <c r="AO49" s="40"/>
      <c r="AP49" s="40"/>
      <c r="AQ49" s="40"/>
      <c r="AR49" s="44"/>
      <c r="AS49" s="70" t="s">
        <v>58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24.9" customHeight="1">
      <c r="B50" s="39"/>
      <c r="C50" s="32" t="s">
        <v>36</v>
      </c>
      <c r="D50" s="40"/>
      <c r="E50" s="40"/>
      <c r="F50" s="40"/>
      <c r="G50" s="40"/>
      <c r="H50" s="40"/>
      <c r="I50" s="40"/>
      <c r="J50" s="40"/>
      <c r="K50" s="40"/>
      <c r="L50" s="40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40</v>
      </c>
      <c r="AJ50" s="40"/>
      <c r="AK50" s="40"/>
      <c r="AL50" s="40"/>
      <c r="AM50" s="69" t="str">
        <f>IF(E20="","",E20)</f>
        <v>Ing. Horák Jiří, horak@szdc.cz, 602155923</v>
      </c>
      <c r="AN50" s="40"/>
      <c r="AO50" s="40"/>
      <c r="AP50" s="40"/>
      <c r="AQ50" s="40"/>
      <c r="AR50" s="44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9"/>
      <c r="C52" s="82" t="s">
        <v>59</v>
      </c>
      <c r="D52" s="83"/>
      <c r="E52" s="83"/>
      <c r="F52" s="83"/>
      <c r="G52" s="83"/>
      <c r="H52" s="84"/>
      <c r="I52" s="85" t="s">
        <v>60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61</v>
      </c>
      <c r="AH52" s="83"/>
      <c r="AI52" s="83"/>
      <c r="AJ52" s="83"/>
      <c r="AK52" s="83"/>
      <c r="AL52" s="83"/>
      <c r="AM52" s="83"/>
      <c r="AN52" s="85" t="s">
        <v>62</v>
      </c>
      <c r="AO52" s="83"/>
      <c r="AP52" s="87"/>
      <c r="AQ52" s="88" t="s">
        <v>63</v>
      </c>
      <c r="AR52" s="44"/>
      <c r="AS52" s="89" t="s">
        <v>64</v>
      </c>
      <c r="AT52" s="90" t="s">
        <v>65</v>
      </c>
      <c r="AU52" s="90" t="s">
        <v>66</v>
      </c>
      <c r="AV52" s="90" t="s">
        <v>67</v>
      </c>
      <c r="AW52" s="90" t="s">
        <v>68</v>
      </c>
      <c r="AX52" s="90" t="s">
        <v>69</v>
      </c>
      <c r="AY52" s="90" t="s">
        <v>70</v>
      </c>
      <c r="AZ52" s="90" t="s">
        <v>71</v>
      </c>
      <c r="BA52" s="90" t="s">
        <v>72</v>
      </c>
      <c r="BB52" s="90" t="s">
        <v>73</v>
      </c>
      <c r="BC52" s="90" t="s">
        <v>74</v>
      </c>
      <c r="BD52" s="91" t="s">
        <v>75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76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ROUND(AG55+AG57,2)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</v>
      </c>
      <c r="AR54" s="101"/>
      <c r="AS54" s="102">
        <f>ROUND(AS55+AS57,2)</f>
        <v>0</v>
      </c>
      <c r="AT54" s="103">
        <f>ROUND(SUM(AV54:AW54),2)</f>
        <v>0</v>
      </c>
      <c r="AU54" s="104">
        <f>ROUND(AU55+AU57,5)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ROUND(AZ55+AZ57,2)</f>
        <v>0</v>
      </c>
      <c r="BA54" s="103">
        <f>ROUND(BA55+BA57,2)</f>
        <v>0</v>
      </c>
      <c r="BB54" s="103">
        <f>ROUND(BB55+BB57,2)</f>
        <v>0</v>
      </c>
      <c r="BC54" s="103">
        <f>ROUND(BC55+BC57,2)</f>
        <v>0</v>
      </c>
      <c r="BD54" s="105">
        <f>ROUND(BD55+BD57,2)</f>
        <v>0</v>
      </c>
      <c r="BS54" s="106" t="s">
        <v>77</v>
      </c>
      <c r="BT54" s="106" t="s">
        <v>78</v>
      </c>
      <c r="BU54" s="107" t="s">
        <v>79</v>
      </c>
      <c r="BV54" s="106" t="s">
        <v>80</v>
      </c>
      <c r="BW54" s="106" t="s">
        <v>5</v>
      </c>
      <c r="BX54" s="106" t="s">
        <v>81</v>
      </c>
      <c r="CL54" s="106" t="s">
        <v>19</v>
      </c>
    </row>
    <row r="55" s="5" customFormat="1" ht="16.5" customHeight="1">
      <c r="B55" s="108"/>
      <c r="C55" s="109"/>
      <c r="D55" s="110" t="s">
        <v>82</v>
      </c>
      <c r="E55" s="110"/>
      <c r="F55" s="110"/>
      <c r="G55" s="110"/>
      <c r="H55" s="110"/>
      <c r="I55" s="111"/>
      <c r="J55" s="110" t="s">
        <v>83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84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S55" s="120" t="s">
        <v>77</v>
      </c>
      <c r="BT55" s="120" t="s">
        <v>85</v>
      </c>
      <c r="BU55" s="120" t="s">
        <v>79</v>
      </c>
      <c r="BV55" s="120" t="s">
        <v>80</v>
      </c>
      <c r="BW55" s="120" t="s">
        <v>86</v>
      </c>
      <c r="BX55" s="120" t="s">
        <v>5</v>
      </c>
      <c r="CL55" s="120" t="s">
        <v>1</v>
      </c>
      <c r="CM55" s="120" t="s">
        <v>87</v>
      </c>
    </row>
    <row r="56" s="6" customFormat="1" ht="25.5" customHeight="1">
      <c r="A56" s="121" t="s">
        <v>88</v>
      </c>
      <c r="B56" s="122"/>
      <c r="C56" s="123"/>
      <c r="D56" s="123"/>
      <c r="E56" s="124" t="s">
        <v>89</v>
      </c>
      <c r="F56" s="124"/>
      <c r="G56" s="124"/>
      <c r="H56" s="124"/>
      <c r="I56" s="124"/>
      <c r="J56" s="123"/>
      <c r="K56" s="124" t="s">
        <v>90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'Ć11 - Železniční svršek, 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91</v>
      </c>
      <c r="AR56" s="127"/>
      <c r="AS56" s="128">
        <v>0</v>
      </c>
      <c r="AT56" s="129">
        <f>ROUND(SUM(AV56:AW56),2)</f>
        <v>0</v>
      </c>
      <c r="AU56" s="130">
        <f>'Ć11 - Železniční svršek, ...'!P90</f>
        <v>0</v>
      </c>
      <c r="AV56" s="129">
        <f>'Ć11 - Železniční svršek, ...'!J35</f>
        <v>0</v>
      </c>
      <c r="AW56" s="129">
        <f>'Ć11 - Železniční svršek, ...'!J36</f>
        <v>0</v>
      </c>
      <c r="AX56" s="129">
        <f>'Ć11 - Železniční svršek, ...'!J37</f>
        <v>0</v>
      </c>
      <c r="AY56" s="129">
        <f>'Ć11 - Železniční svršek, ...'!J38</f>
        <v>0</v>
      </c>
      <c r="AZ56" s="129">
        <f>'Ć11 - Železniční svršek, ...'!F35</f>
        <v>0</v>
      </c>
      <c r="BA56" s="129">
        <f>'Ć11 - Železniční svršek, ...'!F36</f>
        <v>0</v>
      </c>
      <c r="BB56" s="129">
        <f>'Ć11 - Železniční svršek, ...'!F37</f>
        <v>0</v>
      </c>
      <c r="BC56" s="129">
        <f>'Ć11 - Železniční svršek, ...'!F38</f>
        <v>0</v>
      </c>
      <c r="BD56" s="131">
        <f>'Ć11 - Železniční svršek, ...'!F39</f>
        <v>0</v>
      </c>
      <c r="BT56" s="132" t="s">
        <v>87</v>
      </c>
      <c r="BV56" s="132" t="s">
        <v>80</v>
      </c>
      <c r="BW56" s="132" t="s">
        <v>92</v>
      </c>
      <c r="BX56" s="132" t="s">
        <v>86</v>
      </c>
      <c r="CL56" s="132" t="s">
        <v>1</v>
      </c>
    </row>
    <row r="57" s="5" customFormat="1" ht="16.5" customHeight="1">
      <c r="B57" s="108"/>
      <c r="C57" s="109"/>
      <c r="D57" s="110" t="s">
        <v>93</v>
      </c>
      <c r="E57" s="110"/>
      <c r="F57" s="110"/>
      <c r="G57" s="110"/>
      <c r="H57" s="110"/>
      <c r="I57" s="111"/>
      <c r="J57" s="110" t="s">
        <v>94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ROUND(AG58,2)</f>
        <v>0</v>
      </c>
      <c r="AH57" s="111"/>
      <c r="AI57" s="111"/>
      <c r="AJ57" s="111"/>
      <c r="AK57" s="111"/>
      <c r="AL57" s="111"/>
      <c r="AM57" s="111"/>
      <c r="AN57" s="113">
        <f>SUM(AG57,AT57)</f>
        <v>0</v>
      </c>
      <c r="AO57" s="111"/>
      <c r="AP57" s="111"/>
      <c r="AQ57" s="114" t="s">
        <v>84</v>
      </c>
      <c r="AR57" s="115"/>
      <c r="AS57" s="116">
        <f>ROUND(AS58,2)</f>
        <v>0</v>
      </c>
      <c r="AT57" s="117">
        <f>ROUND(SUM(AV57:AW57),2)</f>
        <v>0</v>
      </c>
      <c r="AU57" s="118">
        <f>ROUND(AU58,5)</f>
        <v>0</v>
      </c>
      <c r="AV57" s="117">
        <f>ROUND(AZ57*L29,2)</f>
        <v>0</v>
      </c>
      <c r="AW57" s="117">
        <f>ROUND(BA57*L30,2)</f>
        <v>0</v>
      </c>
      <c r="AX57" s="117">
        <f>ROUND(BB57*L29,2)</f>
        <v>0</v>
      </c>
      <c r="AY57" s="117">
        <f>ROUND(BC57*L30,2)</f>
        <v>0</v>
      </c>
      <c r="AZ57" s="117">
        <f>ROUND(AZ58,2)</f>
        <v>0</v>
      </c>
      <c r="BA57" s="117">
        <f>ROUND(BA58,2)</f>
        <v>0</v>
      </c>
      <c r="BB57" s="117">
        <f>ROUND(BB58,2)</f>
        <v>0</v>
      </c>
      <c r="BC57" s="117">
        <f>ROUND(BC58,2)</f>
        <v>0</v>
      </c>
      <c r="BD57" s="119">
        <f>ROUND(BD58,2)</f>
        <v>0</v>
      </c>
      <c r="BS57" s="120" t="s">
        <v>77</v>
      </c>
      <c r="BT57" s="120" t="s">
        <v>85</v>
      </c>
      <c r="BU57" s="120" t="s">
        <v>79</v>
      </c>
      <c r="BV57" s="120" t="s">
        <v>80</v>
      </c>
      <c r="BW57" s="120" t="s">
        <v>95</v>
      </c>
      <c r="BX57" s="120" t="s">
        <v>5</v>
      </c>
      <c r="CL57" s="120" t="s">
        <v>1</v>
      </c>
      <c r="CM57" s="120" t="s">
        <v>87</v>
      </c>
    </row>
    <row r="58" s="6" customFormat="1" ht="16.5" customHeight="1">
      <c r="A58" s="121" t="s">
        <v>88</v>
      </c>
      <c r="B58" s="122"/>
      <c r="C58" s="123"/>
      <c r="D58" s="123"/>
      <c r="E58" s="124" t="s">
        <v>96</v>
      </c>
      <c r="F58" s="124"/>
      <c r="G58" s="124"/>
      <c r="H58" s="124"/>
      <c r="I58" s="124"/>
      <c r="J58" s="123"/>
      <c r="K58" s="124" t="s">
        <v>97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'Č21 - VRN'!J32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91</v>
      </c>
      <c r="AR58" s="127"/>
      <c r="AS58" s="133">
        <v>0</v>
      </c>
      <c r="AT58" s="134">
        <f>ROUND(SUM(AV58:AW58),2)</f>
        <v>0</v>
      </c>
      <c r="AU58" s="135">
        <f>'Č21 - VRN'!P86</f>
        <v>0</v>
      </c>
      <c r="AV58" s="134">
        <f>'Č21 - VRN'!J35</f>
        <v>0</v>
      </c>
      <c r="AW58" s="134">
        <f>'Č21 - VRN'!J36</f>
        <v>0</v>
      </c>
      <c r="AX58" s="134">
        <f>'Č21 - VRN'!J37</f>
        <v>0</v>
      </c>
      <c r="AY58" s="134">
        <f>'Č21 - VRN'!J38</f>
        <v>0</v>
      </c>
      <c r="AZ58" s="134">
        <f>'Č21 - VRN'!F35</f>
        <v>0</v>
      </c>
      <c r="BA58" s="134">
        <f>'Č21 - VRN'!F36</f>
        <v>0</v>
      </c>
      <c r="BB58" s="134">
        <f>'Č21 - VRN'!F37</f>
        <v>0</v>
      </c>
      <c r="BC58" s="134">
        <f>'Č21 - VRN'!F38</f>
        <v>0</v>
      </c>
      <c r="BD58" s="136">
        <f>'Č21 - VRN'!F39</f>
        <v>0</v>
      </c>
      <c r="BT58" s="132" t="s">
        <v>87</v>
      </c>
      <c r="BV58" s="132" t="s">
        <v>80</v>
      </c>
      <c r="BW58" s="132" t="s">
        <v>98</v>
      </c>
      <c r="BX58" s="132" t="s">
        <v>95</v>
      </c>
      <c r="CL58" s="132" t="s">
        <v>1</v>
      </c>
    </row>
    <row r="59" s="1" customFormat="1" ht="30" customHeight="1"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</row>
    <row r="60" s="1" customFormat="1" ht="6.96" customHeight="1"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4"/>
    </row>
  </sheetData>
  <sheetProtection sheet="1" formatColumns="0" formatRows="0" objects="1" scenarios="1" spinCount="100000" saltValue="PW+Jd59WFB5f6D0rfGa6D/8VaKxhPmrb8A3covBeUNHN32AuajYv0SoqEQfmQhQddbiNLTFP7+yfEt8QUSZhUg==" hashValue="UW69A1Ynnf3GvZlFhFHFonL1ZyQBbQ0XcQklO4SIpG0+XMilFafsrSaqFMONxWXALzs6Rcne966DLo++I1XDw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  <mergeCell ref="E58:I58"/>
    <mergeCell ref="K58:AF58"/>
  </mergeCells>
  <hyperlinks>
    <hyperlink ref="A56" location="'Ć11 - Železniční svršek, ...'!C2" display="/"/>
    <hyperlink ref="A58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92</v>
      </c>
      <c r="AZ2" s="138" t="s">
        <v>99</v>
      </c>
      <c r="BA2" s="138" t="s">
        <v>100</v>
      </c>
      <c r="BB2" s="138" t="s">
        <v>101</v>
      </c>
      <c r="BC2" s="138" t="s">
        <v>102</v>
      </c>
      <c r="BD2" s="138" t="s">
        <v>87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87</v>
      </c>
      <c r="AZ3" s="138" t="s">
        <v>103</v>
      </c>
      <c r="BA3" s="138" t="s">
        <v>104</v>
      </c>
      <c r="BB3" s="138" t="s">
        <v>105</v>
      </c>
      <c r="BC3" s="138" t="s">
        <v>106</v>
      </c>
      <c r="BD3" s="138" t="s">
        <v>87</v>
      </c>
    </row>
    <row r="4" ht="24.96" customHeight="1">
      <c r="B4" s="20"/>
      <c r="D4" s="142" t="s">
        <v>107</v>
      </c>
      <c r="L4" s="20"/>
      <c r="M4" s="24" t="s">
        <v>10</v>
      </c>
      <c r="AT4" s="17" t="s">
        <v>42</v>
      </c>
      <c r="AZ4" s="138" t="s">
        <v>108</v>
      </c>
      <c r="BA4" s="138" t="s">
        <v>109</v>
      </c>
      <c r="BB4" s="138" t="s">
        <v>101</v>
      </c>
      <c r="BC4" s="138" t="s">
        <v>110</v>
      </c>
      <c r="BD4" s="138" t="s">
        <v>87</v>
      </c>
    </row>
    <row r="5" ht="6.96" customHeight="1">
      <c r="B5" s="20"/>
      <c r="L5" s="20"/>
      <c r="AZ5" s="138" t="s">
        <v>111</v>
      </c>
      <c r="BA5" s="138" t="s">
        <v>112</v>
      </c>
      <c r="BB5" s="138" t="s">
        <v>113</v>
      </c>
      <c r="BC5" s="138" t="s">
        <v>114</v>
      </c>
      <c r="BD5" s="138" t="s">
        <v>87</v>
      </c>
    </row>
    <row r="6" ht="12" customHeight="1">
      <c r="B6" s="20"/>
      <c r="D6" s="143" t="s">
        <v>16</v>
      </c>
      <c r="L6" s="20"/>
      <c r="AZ6" s="138" t="s">
        <v>115</v>
      </c>
      <c r="BA6" s="138" t="s">
        <v>116</v>
      </c>
      <c r="BB6" s="138" t="s">
        <v>117</v>
      </c>
      <c r="BC6" s="138" t="s">
        <v>118</v>
      </c>
      <c r="BD6" s="138" t="s">
        <v>87</v>
      </c>
    </row>
    <row r="7" ht="16.5" customHeight="1">
      <c r="B7" s="20"/>
      <c r="E7" s="144" t="str">
        <f>'Rekapitulace stavby'!K6</f>
        <v>Oprava přejezdu P1926 Žatec-Lišany</v>
      </c>
      <c r="F7" s="143"/>
      <c r="G7" s="143"/>
      <c r="H7" s="143"/>
      <c r="L7" s="20"/>
      <c r="AZ7" s="138" t="s">
        <v>119</v>
      </c>
      <c r="BA7" s="138" t="s">
        <v>120</v>
      </c>
      <c r="BB7" s="138" t="s">
        <v>117</v>
      </c>
      <c r="BC7" s="138" t="s">
        <v>121</v>
      </c>
      <c r="BD7" s="138" t="s">
        <v>87</v>
      </c>
    </row>
    <row r="8" ht="12" customHeight="1">
      <c r="B8" s="20"/>
      <c r="D8" s="143" t="s">
        <v>122</v>
      </c>
      <c r="L8" s="20"/>
      <c r="AZ8" s="138" t="s">
        <v>123</v>
      </c>
      <c r="BA8" s="138" t="s">
        <v>124</v>
      </c>
      <c r="BB8" s="138" t="s">
        <v>101</v>
      </c>
      <c r="BC8" s="138" t="s">
        <v>125</v>
      </c>
      <c r="BD8" s="138" t="s">
        <v>87</v>
      </c>
    </row>
    <row r="9" s="1" customFormat="1" ht="16.5" customHeight="1">
      <c r="B9" s="44"/>
      <c r="E9" s="144" t="s">
        <v>126</v>
      </c>
      <c r="F9" s="1"/>
      <c r="G9" s="1"/>
      <c r="H9" s="1"/>
      <c r="I9" s="145"/>
      <c r="L9" s="44"/>
      <c r="AZ9" s="138" t="s">
        <v>127</v>
      </c>
      <c r="BA9" s="138" t="s">
        <v>128</v>
      </c>
      <c r="BB9" s="138" t="s">
        <v>129</v>
      </c>
      <c r="BC9" s="138" t="s">
        <v>130</v>
      </c>
      <c r="BD9" s="138" t="s">
        <v>87</v>
      </c>
    </row>
    <row r="10" s="1" customFormat="1" ht="12" customHeight="1">
      <c r="B10" s="44"/>
      <c r="D10" s="143" t="s">
        <v>131</v>
      </c>
      <c r="I10" s="145"/>
      <c r="L10" s="44"/>
      <c r="AZ10" s="138" t="s">
        <v>132</v>
      </c>
      <c r="BA10" s="138" t="s">
        <v>133</v>
      </c>
      <c r="BB10" s="138" t="s">
        <v>101</v>
      </c>
      <c r="BC10" s="138" t="s">
        <v>134</v>
      </c>
      <c r="BD10" s="138" t="s">
        <v>87</v>
      </c>
    </row>
    <row r="11" s="1" customFormat="1" ht="36.96" customHeight="1">
      <c r="B11" s="44"/>
      <c r="E11" s="146" t="s">
        <v>135</v>
      </c>
      <c r="F11" s="1"/>
      <c r="G11" s="1"/>
      <c r="H11" s="1"/>
      <c r="I11" s="145"/>
      <c r="L11" s="44"/>
      <c r="AZ11" s="138" t="s">
        <v>136</v>
      </c>
      <c r="BA11" s="138" t="s">
        <v>137</v>
      </c>
      <c r="BB11" s="138" t="s">
        <v>117</v>
      </c>
      <c r="BC11" s="138" t="s">
        <v>138</v>
      </c>
      <c r="BD11" s="138" t="s">
        <v>87</v>
      </c>
    </row>
    <row r="12" s="1" customFormat="1">
      <c r="B12" s="44"/>
      <c r="I12" s="145"/>
      <c r="L12" s="44"/>
      <c r="AZ12" s="138" t="s">
        <v>139</v>
      </c>
      <c r="BA12" s="138" t="s">
        <v>140</v>
      </c>
      <c r="BB12" s="138" t="s">
        <v>129</v>
      </c>
      <c r="BC12" s="138" t="s">
        <v>141</v>
      </c>
      <c r="BD12" s="138" t="s">
        <v>87</v>
      </c>
    </row>
    <row r="13" s="1" customFormat="1" ht="12" customHeight="1">
      <c r="B13" s="44"/>
      <c r="D13" s="143" t="s">
        <v>18</v>
      </c>
      <c r="F13" s="17" t="s">
        <v>1</v>
      </c>
      <c r="I13" s="147" t="s">
        <v>20</v>
      </c>
      <c r="J13" s="17" t="s">
        <v>1</v>
      </c>
      <c r="L13" s="44"/>
    </row>
    <row r="14" s="1" customFormat="1" ht="12" customHeight="1">
      <c r="B14" s="44"/>
      <c r="D14" s="143" t="s">
        <v>22</v>
      </c>
      <c r="F14" s="17" t="s">
        <v>23</v>
      </c>
      <c r="I14" s="147" t="s">
        <v>24</v>
      </c>
      <c r="J14" s="148" t="str">
        <f>'Rekapitulace stavby'!AN8</f>
        <v>4. 3. 2019</v>
      </c>
      <c r="L14" s="44"/>
    </row>
    <row r="15" s="1" customFormat="1" ht="10.8" customHeight="1">
      <c r="B15" s="44"/>
      <c r="I15" s="145"/>
      <c r="L15" s="44"/>
    </row>
    <row r="16" s="1" customFormat="1" ht="12" customHeight="1">
      <c r="B16" s="44"/>
      <c r="D16" s="143" t="s">
        <v>30</v>
      </c>
      <c r="I16" s="147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7" t="s">
        <v>34</v>
      </c>
      <c r="J17" s="17" t="s">
        <v>35</v>
      </c>
      <c r="L17" s="44"/>
    </row>
    <row r="18" s="1" customFormat="1" ht="6.96" customHeight="1">
      <c r="B18" s="44"/>
      <c r="I18" s="145"/>
      <c r="L18" s="44"/>
    </row>
    <row r="19" s="1" customFormat="1" ht="12" customHeight="1">
      <c r="B19" s="44"/>
      <c r="D19" s="143" t="s">
        <v>36</v>
      </c>
      <c r="I19" s="147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7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5"/>
      <c r="L21" s="44"/>
    </row>
    <row r="22" s="1" customFormat="1" ht="12" customHeight="1">
      <c r="B22" s="44"/>
      <c r="D22" s="143" t="s">
        <v>38</v>
      </c>
      <c r="I22" s="147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7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5"/>
      <c r="L24" s="44"/>
    </row>
    <row r="25" s="1" customFormat="1" ht="12" customHeight="1">
      <c r="B25" s="44"/>
      <c r="D25" s="143" t="s">
        <v>40</v>
      </c>
      <c r="I25" s="147" t="s">
        <v>31</v>
      </c>
      <c r="J25" s="17" t="s">
        <v>1</v>
      </c>
      <c r="L25" s="44"/>
    </row>
    <row r="26" s="1" customFormat="1" ht="18" customHeight="1">
      <c r="B26" s="44"/>
      <c r="E26" s="17" t="s">
        <v>41</v>
      </c>
      <c r="I26" s="147" t="s">
        <v>34</v>
      </c>
      <c r="J26" s="17" t="s">
        <v>1</v>
      </c>
      <c r="L26" s="44"/>
    </row>
    <row r="27" s="1" customFormat="1" ht="6.96" customHeight="1">
      <c r="B27" s="44"/>
      <c r="I27" s="145"/>
      <c r="L27" s="44"/>
    </row>
    <row r="28" s="1" customFormat="1" ht="12" customHeight="1">
      <c r="B28" s="44"/>
      <c r="D28" s="143" t="s">
        <v>43</v>
      </c>
      <c r="I28" s="145"/>
      <c r="L28" s="44"/>
    </row>
    <row r="29" s="7" customFormat="1" ht="16.5" customHeight="1">
      <c r="B29" s="149"/>
      <c r="E29" s="150" t="s">
        <v>1</v>
      </c>
      <c r="F29" s="150"/>
      <c r="G29" s="150"/>
      <c r="H29" s="150"/>
      <c r="I29" s="151"/>
      <c r="L29" s="149"/>
    </row>
    <row r="30" s="1" customFormat="1" ht="6.96" customHeight="1">
      <c r="B30" s="44"/>
      <c r="I30" s="145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2"/>
      <c r="J31" s="72"/>
      <c r="K31" s="72"/>
      <c r="L31" s="44"/>
    </row>
    <row r="32" s="1" customFormat="1" ht="25.44" customHeight="1">
      <c r="B32" s="44"/>
      <c r="D32" s="153" t="s">
        <v>44</v>
      </c>
      <c r="I32" s="145"/>
      <c r="J32" s="154">
        <f>ROUND(J90,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2"/>
      <c r="J33" s="72"/>
      <c r="K33" s="72"/>
      <c r="L33" s="44"/>
    </row>
    <row r="34" s="1" customFormat="1" ht="14.4" customHeight="1">
      <c r="B34" s="44"/>
      <c r="F34" s="155" t="s">
        <v>46</v>
      </c>
      <c r="I34" s="156" t="s">
        <v>45</v>
      </c>
      <c r="J34" s="155" t="s">
        <v>47</v>
      </c>
      <c r="L34" s="44"/>
    </row>
    <row r="35" hidden="1" s="1" customFormat="1" ht="14.4" customHeight="1">
      <c r="B35" s="44"/>
      <c r="D35" s="143" t="s">
        <v>48</v>
      </c>
      <c r="E35" s="143" t="s">
        <v>49</v>
      </c>
      <c r="F35" s="157">
        <f>ROUND((SUM(BE90:BE358)),  2)</f>
        <v>0</v>
      </c>
      <c r="I35" s="158">
        <v>0.20999999999999999</v>
      </c>
      <c r="J35" s="157">
        <f>ROUND(((SUM(BE90:BE358))*I35),  2)</f>
        <v>0</v>
      </c>
      <c r="L35" s="44"/>
    </row>
    <row r="36" hidden="1" s="1" customFormat="1" ht="14.4" customHeight="1">
      <c r="B36" s="44"/>
      <c r="E36" s="143" t="s">
        <v>50</v>
      </c>
      <c r="F36" s="157">
        <f>ROUND((SUM(BF90:BF358)),  2)</f>
        <v>0</v>
      </c>
      <c r="I36" s="158">
        <v>0.14999999999999999</v>
      </c>
      <c r="J36" s="157">
        <f>ROUND(((SUM(BF90:BF358))*I36),  2)</f>
        <v>0</v>
      </c>
      <c r="L36" s="44"/>
    </row>
    <row r="37" s="1" customFormat="1" ht="14.4" customHeight="1">
      <c r="B37" s="44"/>
      <c r="D37" s="143" t="s">
        <v>48</v>
      </c>
      <c r="E37" s="143" t="s">
        <v>51</v>
      </c>
      <c r="F37" s="157">
        <f>ROUND((SUM(BG90:BG358)),  2)</f>
        <v>0</v>
      </c>
      <c r="I37" s="158">
        <v>0.20999999999999999</v>
      </c>
      <c r="J37" s="157">
        <f>0</f>
        <v>0</v>
      </c>
      <c r="L37" s="44"/>
    </row>
    <row r="38" s="1" customFormat="1" ht="14.4" customHeight="1">
      <c r="B38" s="44"/>
      <c r="E38" s="143" t="s">
        <v>52</v>
      </c>
      <c r="F38" s="157">
        <f>ROUND((SUM(BH90:BH358)),  2)</f>
        <v>0</v>
      </c>
      <c r="I38" s="158">
        <v>0.14999999999999999</v>
      </c>
      <c r="J38" s="157">
        <f>0</f>
        <v>0</v>
      </c>
      <c r="L38" s="44"/>
    </row>
    <row r="39" hidden="1" s="1" customFormat="1" ht="14.4" customHeight="1">
      <c r="B39" s="44"/>
      <c r="E39" s="143" t="s">
        <v>53</v>
      </c>
      <c r="F39" s="157">
        <f>ROUND((SUM(BI90:BI358)),  2)</f>
        <v>0</v>
      </c>
      <c r="I39" s="158">
        <v>0</v>
      </c>
      <c r="J39" s="157">
        <f>0</f>
        <v>0</v>
      </c>
      <c r="L39" s="44"/>
    </row>
    <row r="40" s="1" customFormat="1" ht="6.96" customHeight="1">
      <c r="B40" s="44"/>
      <c r="I40" s="145"/>
      <c r="L40" s="44"/>
    </row>
    <row r="41" s="1" customFormat="1" ht="25.44" customHeight="1">
      <c r="B41" s="44"/>
      <c r="C41" s="159"/>
      <c r="D41" s="160" t="s">
        <v>54</v>
      </c>
      <c r="E41" s="161"/>
      <c r="F41" s="161"/>
      <c r="G41" s="162" t="s">
        <v>55</v>
      </c>
      <c r="H41" s="163" t="s">
        <v>56</v>
      </c>
      <c r="I41" s="164"/>
      <c r="J41" s="165">
        <f>SUM(J32:J39)</f>
        <v>0</v>
      </c>
      <c r="K41" s="166"/>
      <c r="L41" s="44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4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4"/>
    </row>
    <row r="47" s="1" customFormat="1" ht="24.96" customHeight="1">
      <c r="B47" s="39"/>
      <c r="C47" s="23" t="s">
        <v>142</v>
      </c>
      <c r="D47" s="40"/>
      <c r="E47" s="40"/>
      <c r="F47" s="40"/>
      <c r="G47" s="40"/>
      <c r="H47" s="40"/>
      <c r="I47" s="145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5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5"/>
      <c r="J49" s="40"/>
      <c r="K49" s="40"/>
      <c r="L49" s="44"/>
    </row>
    <row r="50" s="1" customFormat="1" ht="16.5" customHeight="1">
      <c r="B50" s="39"/>
      <c r="C50" s="40"/>
      <c r="D50" s="40"/>
      <c r="E50" s="173" t="str">
        <f>E7</f>
        <v>Oprava přejezdu P1926 Žatec-Lišany</v>
      </c>
      <c r="F50" s="32"/>
      <c r="G50" s="32"/>
      <c r="H50" s="32"/>
      <c r="I50" s="145"/>
      <c r="J50" s="40"/>
      <c r="K50" s="40"/>
      <c r="L50" s="44"/>
    </row>
    <row r="51" ht="12" customHeight="1">
      <c r="B51" s="21"/>
      <c r="C51" s="32" t="s">
        <v>122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9"/>
      <c r="C52" s="40"/>
      <c r="D52" s="40"/>
      <c r="E52" s="173" t="s">
        <v>126</v>
      </c>
      <c r="F52" s="40"/>
      <c r="G52" s="40"/>
      <c r="H52" s="40"/>
      <c r="I52" s="145"/>
      <c r="J52" s="40"/>
      <c r="K52" s="40"/>
      <c r="L52" s="44"/>
    </row>
    <row r="53" s="1" customFormat="1" ht="12" customHeight="1">
      <c r="B53" s="39"/>
      <c r="C53" s="32" t="s">
        <v>131</v>
      </c>
      <c r="D53" s="40"/>
      <c r="E53" s="40"/>
      <c r="F53" s="40"/>
      <c r="G53" s="40"/>
      <c r="H53" s="40"/>
      <c r="I53" s="145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 xml:space="preserve">Ć11 - Železniční svršek, spodek a konstrukce  P1926  km 206,160</v>
      </c>
      <c r="F54" s="40"/>
      <c r="G54" s="40"/>
      <c r="H54" s="40"/>
      <c r="I54" s="145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5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Tvršice</v>
      </c>
      <c r="G56" s="40"/>
      <c r="H56" s="40"/>
      <c r="I56" s="147" t="s">
        <v>24</v>
      </c>
      <c r="J56" s="68" t="str">
        <f>IF(J14="","",J14)</f>
        <v>4. 3. 2019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5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7" t="s">
        <v>38</v>
      </c>
      <c r="J58" s="37" t="str">
        <f>E23</f>
        <v xml:space="preserve"> </v>
      </c>
      <c r="K58" s="40"/>
      <c r="L58" s="44"/>
    </row>
    <row r="59" s="1" customFormat="1" ht="38.5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7" t="s">
        <v>40</v>
      </c>
      <c r="J59" s="37" t="str">
        <f>E26</f>
        <v>Ing. Horák Jiří, horak@szdc.cz, 602155923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5"/>
      <c r="J60" s="40"/>
      <c r="K60" s="40"/>
      <c r="L60" s="44"/>
    </row>
    <row r="61" s="1" customFormat="1" ht="29.28" customHeight="1">
      <c r="B61" s="39"/>
      <c r="C61" s="174" t="s">
        <v>143</v>
      </c>
      <c r="D61" s="175"/>
      <c r="E61" s="175"/>
      <c r="F61" s="175"/>
      <c r="G61" s="175"/>
      <c r="H61" s="175"/>
      <c r="I61" s="176"/>
      <c r="J61" s="177" t="s">
        <v>144</v>
      </c>
      <c r="K61" s="175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5"/>
      <c r="J62" s="40"/>
      <c r="K62" s="40"/>
      <c r="L62" s="44"/>
    </row>
    <row r="63" s="1" customFormat="1" ht="22.8" customHeight="1">
      <c r="B63" s="39"/>
      <c r="C63" s="178" t="s">
        <v>145</v>
      </c>
      <c r="D63" s="40"/>
      <c r="E63" s="40"/>
      <c r="F63" s="40"/>
      <c r="G63" s="40"/>
      <c r="H63" s="40"/>
      <c r="I63" s="145"/>
      <c r="J63" s="99">
        <f>J90</f>
        <v>0</v>
      </c>
      <c r="K63" s="40"/>
      <c r="L63" s="44"/>
      <c r="AU63" s="17" t="s">
        <v>146</v>
      </c>
    </row>
    <row r="64" s="8" customFormat="1" ht="24.96" customHeight="1">
      <c r="B64" s="179"/>
      <c r="C64" s="180"/>
      <c r="D64" s="181" t="s">
        <v>147</v>
      </c>
      <c r="E64" s="182"/>
      <c r="F64" s="182"/>
      <c r="G64" s="182"/>
      <c r="H64" s="182"/>
      <c r="I64" s="183"/>
      <c r="J64" s="184">
        <f>J91</f>
        <v>0</v>
      </c>
      <c r="K64" s="180"/>
      <c r="L64" s="185"/>
    </row>
    <row r="65" s="8" customFormat="1" ht="24.96" customHeight="1">
      <c r="B65" s="179"/>
      <c r="C65" s="180"/>
      <c r="D65" s="181" t="s">
        <v>148</v>
      </c>
      <c r="E65" s="182"/>
      <c r="F65" s="182"/>
      <c r="G65" s="182"/>
      <c r="H65" s="182"/>
      <c r="I65" s="183"/>
      <c r="J65" s="184">
        <f>J329</f>
        <v>0</v>
      </c>
      <c r="K65" s="180"/>
      <c r="L65" s="185"/>
    </row>
    <row r="66" s="9" customFormat="1" ht="19.92" customHeight="1">
      <c r="B66" s="186"/>
      <c r="C66" s="123"/>
      <c r="D66" s="187" t="s">
        <v>149</v>
      </c>
      <c r="E66" s="188"/>
      <c r="F66" s="188"/>
      <c r="G66" s="188"/>
      <c r="H66" s="188"/>
      <c r="I66" s="189"/>
      <c r="J66" s="190">
        <f>J330</f>
        <v>0</v>
      </c>
      <c r="K66" s="123"/>
      <c r="L66" s="191"/>
    </row>
    <row r="67" s="8" customFormat="1" ht="24.96" customHeight="1">
      <c r="B67" s="179"/>
      <c r="C67" s="180"/>
      <c r="D67" s="181" t="s">
        <v>150</v>
      </c>
      <c r="E67" s="182"/>
      <c r="F67" s="182"/>
      <c r="G67" s="182"/>
      <c r="H67" s="182"/>
      <c r="I67" s="183"/>
      <c r="J67" s="184">
        <f>J346</f>
        <v>0</v>
      </c>
      <c r="K67" s="180"/>
      <c r="L67" s="185"/>
    </row>
    <row r="68" s="8" customFormat="1" ht="24.96" customHeight="1">
      <c r="B68" s="179"/>
      <c r="C68" s="180"/>
      <c r="D68" s="181" t="s">
        <v>151</v>
      </c>
      <c r="E68" s="182"/>
      <c r="F68" s="182"/>
      <c r="G68" s="182"/>
      <c r="H68" s="182"/>
      <c r="I68" s="183"/>
      <c r="J68" s="184">
        <f>J355</f>
        <v>0</v>
      </c>
      <c r="K68" s="180"/>
      <c r="L68" s="185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45"/>
      <c r="J69" s="40"/>
      <c r="K69" s="40"/>
      <c r="L69" s="44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69"/>
      <c r="J70" s="59"/>
      <c r="K70" s="59"/>
      <c r="L70" s="44"/>
    </row>
    <row r="74" s="1" customFormat="1" ht="6.96" customHeight="1">
      <c r="B74" s="60"/>
      <c r="C74" s="61"/>
      <c r="D74" s="61"/>
      <c r="E74" s="61"/>
      <c r="F74" s="61"/>
      <c r="G74" s="61"/>
      <c r="H74" s="61"/>
      <c r="I74" s="172"/>
      <c r="J74" s="61"/>
      <c r="K74" s="61"/>
      <c r="L74" s="44"/>
    </row>
    <row r="75" s="1" customFormat="1" ht="24.96" customHeight="1">
      <c r="B75" s="39"/>
      <c r="C75" s="23" t="s">
        <v>152</v>
      </c>
      <c r="D75" s="40"/>
      <c r="E75" s="40"/>
      <c r="F75" s="40"/>
      <c r="G75" s="40"/>
      <c r="H75" s="40"/>
      <c r="I75" s="145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5"/>
      <c r="J76" s="40"/>
      <c r="K76" s="40"/>
      <c r="L76" s="44"/>
    </row>
    <row r="77" s="1" customFormat="1" ht="12" customHeight="1">
      <c r="B77" s="39"/>
      <c r="C77" s="32" t="s">
        <v>16</v>
      </c>
      <c r="D77" s="40"/>
      <c r="E77" s="40"/>
      <c r="F77" s="40"/>
      <c r="G77" s="40"/>
      <c r="H77" s="40"/>
      <c r="I77" s="145"/>
      <c r="J77" s="40"/>
      <c r="K77" s="40"/>
      <c r="L77" s="44"/>
    </row>
    <row r="78" s="1" customFormat="1" ht="16.5" customHeight="1">
      <c r="B78" s="39"/>
      <c r="C78" s="40"/>
      <c r="D78" s="40"/>
      <c r="E78" s="173" t="str">
        <f>E7</f>
        <v>Oprava přejezdu P1926 Žatec-Lišany</v>
      </c>
      <c r="F78" s="32"/>
      <c r="G78" s="32"/>
      <c r="H78" s="32"/>
      <c r="I78" s="145"/>
      <c r="J78" s="40"/>
      <c r="K78" s="40"/>
      <c r="L78" s="44"/>
    </row>
    <row r="79" ht="12" customHeight="1">
      <c r="B79" s="21"/>
      <c r="C79" s="32" t="s">
        <v>122</v>
      </c>
      <c r="D79" s="22"/>
      <c r="E79" s="22"/>
      <c r="F79" s="22"/>
      <c r="G79" s="22"/>
      <c r="H79" s="22"/>
      <c r="I79" s="137"/>
      <c r="J79" s="22"/>
      <c r="K79" s="22"/>
      <c r="L79" s="20"/>
    </row>
    <row r="80" s="1" customFormat="1" ht="16.5" customHeight="1">
      <c r="B80" s="39"/>
      <c r="C80" s="40"/>
      <c r="D80" s="40"/>
      <c r="E80" s="173" t="s">
        <v>126</v>
      </c>
      <c r="F80" s="40"/>
      <c r="G80" s="40"/>
      <c r="H80" s="40"/>
      <c r="I80" s="145"/>
      <c r="J80" s="40"/>
      <c r="K80" s="40"/>
      <c r="L80" s="44"/>
    </row>
    <row r="81" s="1" customFormat="1" ht="12" customHeight="1">
      <c r="B81" s="39"/>
      <c r="C81" s="32" t="s">
        <v>131</v>
      </c>
      <c r="D81" s="40"/>
      <c r="E81" s="40"/>
      <c r="F81" s="40"/>
      <c r="G81" s="40"/>
      <c r="H81" s="40"/>
      <c r="I81" s="145"/>
      <c r="J81" s="40"/>
      <c r="K81" s="40"/>
      <c r="L81" s="44"/>
    </row>
    <row r="82" s="1" customFormat="1" ht="16.5" customHeight="1">
      <c r="B82" s="39"/>
      <c r="C82" s="40"/>
      <c r="D82" s="40"/>
      <c r="E82" s="65" t="str">
        <f>E11</f>
        <v xml:space="preserve">Ć11 - Železniční svršek, spodek a konstrukce  P1926  km 206,160</v>
      </c>
      <c r="F82" s="40"/>
      <c r="G82" s="40"/>
      <c r="H82" s="40"/>
      <c r="I82" s="145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44"/>
    </row>
    <row r="84" s="1" customFormat="1" ht="12" customHeight="1">
      <c r="B84" s="39"/>
      <c r="C84" s="32" t="s">
        <v>22</v>
      </c>
      <c r="D84" s="40"/>
      <c r="E84" s="40"/>
      <c r="F84" s="27" t="str">
        <f>F14</f>
        <v>Tvršice</v>
      </c>
      <c r="G84" s="40"/>
      <c r="H84" s="40"/>
      <c r="I84" s="147" t="s">
        <v>24</v>
      </c>
      <c r="J84" s="68" t="str">
        <f>IF(J14="","",J14)</f>
        <v>4. 3. 2019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5"/>
      <c r="J85" s="40"/>
      <c r="K85" s="40"/>
      <c r="L85" s="44"/>
    </row>
    <row r="86" s="1" customFormat="1" ht="13.65" customHeight="1">
      <c r="B86" s="39"/>
      <c r="C86" s="32" t="s">
        <v>30</v>
      </c>
      <c r="D86" s="40"/>
      <c r="E86" s="40"/>
      <c r="F86" s="27" t="str">
        <f>E17</f>
        <v>SŽDC s.o., OŘ UNL, ST Most</v>
      </c>
      <c r="G86" s="40"/>
      <c r="H86" s="40"/>
      <c r="I86" s="147" t="s">
        <v>38</v>
      </c>
      <c r="J86" s="37" t="str">
        <f>E23</f>
        <v xml:space="preserve"> </v>
      </c>
      <c r="K86" s="40"/>
      <c r="L86" s="44"/>
    </row>
    <row r="87" s="1" customFormat="1" ht="38.55" customHeight="1">
      <c r="B87" s="39"/>
      <c r="C87" s="32" t="s">
        <v>36</v>
      </c>
      <c r="D87" s="40"/>
      <c r="E87" s="40"/>
      <c r="F87" s="27" t="str">
        <f>IF(E20="","",E20)</f>
        <v>Vyplň údaj</v>
      </c>
      <c r="G87" s="40"/>
      <c r="H87" s="40"/>
      <c r="I87" s="147" t="s">
        <v>40</v>
      </c>
      <c r="J87" s="37" t="str">
        <f>E26</f>
        <v>Ing. Horák Jiří, horak@szdc.cz, 602155923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44"/>
    </row>
    <row r="89" s="10" customFormat="1" ht="29.28" customHeight="1">
      <c r="B89" s="192"/>
      <c r="C89" s="193" t="s">
        <v>153</v>
      </c>
      <c r="D89" s="194" t="s">
        <v>63</v>
      </c>
      <c r="E89" s="194" t="s">
        <v>59</v>
      </c>
      <c r="F89" s="194" t="s">
        <v>60</v>
      </c>
      <c r="G89" s="194" t="s">
        <v>154</v>
      </c>
      <c r="H89" s="194" t="s">
        <v>155</v>
      </c>
      <c r="I89" s="195" t="s">
        <v>156</v>
      </c>
      <c r="J89" s="194" t="s">
        <v>144</v>
      </c>
      <c r="K89" s="196" t="s">
        <v>157</v>
      </c>
      <c r="L89" s="197"/>
      <c r="M89" s="89" t="s">
        <v>1</v>
      </c>
      <c r="N89" s="90" t="s">
        <v>48</v>
      </c>
      <c r="O89" s="90" t="s">
        <v>158</v>
      </c>
      <c r="P89" s="90" t="s">
        <v>159</v>
      </c>
      <c r="Q89" s="90" t="s">
        <v>160</v>
      </c>
      <c r="R89" s="90" t="s">
        <v>161</v>
      </c>
      <c r="S89" s="90" t="s">
        <v>162</v>
      </c>
      <c r="T89" s="91" t="s">
        <v>163</v>
      </c>
    </row>
    <row r="90" s="1" customFormat="1" ht="22.8" customHeight="1">
      <c r="B90" s="39"/>
      <c r="C90" s="96" t="s">
        <v>164</v>
      </c>
      <c r="D90" s="40"/>
      <c r="E90" s="40"/>
      <c r="F90" s="40"/>
      <c r="G90" s="40"/>
      <c r="H90" s="40"/>
      <c r="I90" s="145"/>
      <c r="J90" s="198">
        <f>BK90</f>
        <v>0</v>
      </c>
      <c r="K90" s="40"/>
      <c r="L90" s="44"/>
      <c r="M90" s="92"/>
      <c r="N90" s="93"/>
      <c r="O90" s="93"/>
      <c r="P90" s="199">
        <f>P91+P329+P346+P355</f>
        <v>0</v>
      </c>
      <c r="Q90" s="93"/>
      <c r="R90" s="199">
        <f>R91+R329+R346+R355</f>
        <v>244.45352324999999</v>
      </c>
      <c r="S90" s="93"/>
      <c r="T90" s="200">
        <f>T91+T329+T346+T355</f>
        <v>0</v>
      </c>
      <c r="AT90" s="17" t="s">
        <v>77</v>
      </c>
      <c r="AU90" s="17" t="s">
        <v>146</v>
      </c>
      <c r="BK90" s="201">
        <f>BK91+BK329+BK346+BK355</f>
        <v>0</v>
      </c>
    </row>
    <row r="91" s="11" customFormat="1" ht="25.92" customHeight="1">
      <c r="B91" s="202"/>
      <c r="C91" s="203"/>
      <c r="D91" s="204" t="s">
        <v>77</v>
      </c>
      <c r="E91" s="205" t="s">
        <v>165</v>
      </c>
      <c r="F91" s="205" t="s">
        <v>166</v>
      </c>
      <c r="G91" s="203"/>
      <c r="H91" s="203"/>
      <c r="I91" s="206"/>
      <c r="J91" s="207">
        <f>BK91</f>
        <v>0</v>
      </c>
      <c r="K91" s="203"/>
      <c r="L91" s="208"/>
      <c r="M91" s="209"/>
      <c r="N91" s="210"/>
      <c r="O91" s="210"/>
      <c r="P91" s="211">
        <f>SUM(P92:P328)</f>
        <v>0</v>
      </c>
      <c r="Q91" s="210"/>
      <c r="R91" s="211">
        <f>SUM(R92:R328)</f>
        <v>244.45352324999999</v>
      </c>
      <c r="S91" s="210"/>
      <c r="T91" s="212">
        <f>SUM(T92:T328)</f>
        <v>0</v>
      </c>
      <c r="AR91" s="213" t="s">
        <v>85</v>
      </c>
      <c r="AT91" s="214" t="s">
        <v>77</v>
      </c>
      <c r="AU91" s="214" t="s">
        <v>78</v>
      </c>
      <c r="AY91" s="213" t="s">
        <v>167</v>
      </c>
      <c r="BK91" s="215">
        <f>SUM(BK92:BK328)</f>
        <v>0</v>
      </c>
    </row>
    <row r="92" s="1" customFormat="1" ht="22.5" customHeight="1">
      <c r="B92" s="39"/>
      <c r="C92" s="216" t="s">
        <v>85</v>
      </c>
      <c r="D92" s="216" t="s">
        <v>168</v>
      </c>
      <c r="E92" s="217" t="s">
        <v>169</v>
      </c>
      <c r="F92" s="218" t="s">
        <v>170</v>
      </c>
      <c r="G92" s="219" t="s">
        <v>171</v>
      </c>
      <c r="H92" s="220">
        <v>160</v>
      </c>
      <c r="I92" s="221"/>
      <c r="J92" s="222">
        <f>ROUND(I92*H92,2)</f>
        <v>0</v>
      </c>
      <c r="K92" s="218" t="s">
        <v>172</v>
      </c>
      <c r="L92" s="44"/>
      <c r="M92" s="223" t="s">
        <v>1</v>
      </c>
      <c r="N92" s="224" t="s">
        <v>51</v>
      </c>
      <c r="O92" s="80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AR92" s="17" t="s">
        <v>173</v>
      </c>
      <c r="AT92" s="17" t="s">
        <v>168</v>
      </c>
      <c r="AU92" s="17" t="s">
        <v>85</v>
      </c>
      <c r="AY92" s="17" t="s">
        <v>167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173</v>
      </c>
      <c r="BK92" s="227">
        <f>ROUND(I92*H92,2)</f>
        <v>0</v>
      </c>
      <c r="BL92" s="17" t="s">
        <v>173</v>
      </c>
      <c r="BM92" s="17" t="s">
        <v>87</v>
      </c>
    </row>
    <row r="93" s="1" customFormat="1">
      <c r="B93" s="39"/>
      <c r="C93" s="40"/>
      <c r="D93" s="228" t="s">
        <v>174</v>
      </c>
      <c r="E93" s="40"/>
      <c r="F93" s="229" t="s">
        <v>175</v>
      </c>
      <c r="G93" s="40"/>
      <c r="H93" s="40"/>
      <c r="I93" s="145"/>
      <c r="J93" s="40"/>
      <c r="K93" s="40"/>
      <c r="L93" s="44"/>
      <c r="M93" s="230"/>
      <c r="N93" s="80"/>
      <c r="O93" s="80"/>
      <c r="P93" s="80"/>
      <c r="Q93" s="80"/>
      <c r="R93" s="80"/>
      <c r="S93" s="80"/>
      <c r="T93" s="81"/>
      <c r="AT93" s="17" t="s">
        <v>174</v>
      </c>
      <c r="AU93" s="17" t="s">
        <v>85</v>
      </c>
    </row>
    <row r="94" s="12" customFormat="1">
      <c r="B94" s="231"/>
      <c r="C94" s="232"/>
      <c r="D94" s="228" t="s">
        <v>176</v>
      </c>
      <c r="E94" s="233" t="s">
        <v>1</v>
      </c>
      <c r="F94" s="234" t="s">
        <v>177</v>
      </c>
      <c r="G94" s="232"/>
      <c r="H94" s="233" t="s">
        <v>1</v>
      </c>
      <c r="I94" s="235"/>
      <c r="J94" s="232"/>
      <c r="K94" s="232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176</v>
      </c>
      <c r="AU94" s="240" t="s">
        <v>85</v>
      </c>
      <c r="AV94" s="12" t="s">
        <v>85</v>
      </c>
      <c r="AW94" s="12" t="s">
        <v>42</v>
      </c>
      <c r="AX94" s="12" t="s">
        <v>78</v>
      </c>
      <c r="AY94" s="240" t="s">
        <v>167</v>
      </c>
    </row>
    <row r="95" s="13" customFormat="1">
      <c r="B95" s="241"/>
      <c r="C95" s="242"/>
      <c r="D95" s="228" t="s">
        <v>176</v>
      </c>
      <c r="E95" s="243" t="s">
        <v>1</v>
      </c>
      <c r="F95" s="244" t="s">
        <v>178</v>
      </c>
      <c r="G95" s="242"/>
      <c r="H95" s="245">
        <v>24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AT95" s="251" t="s">
        <v>176</v>
      </c>
      <c r="AU95" s="251" t="s">
        <v>85</v>
      </c>
      <c r="AV95" s="13" t="s">
        <v>87</v>
      </c>
      <c r="AW95" s="13" t="s">
        <v>42</v>
      </c>
      <c r="AX95" s="13" t="s">
        <v>78</v>
      </c>
      <c r="AY95" s="251" t="s">
        <v>167</v>
      </c>
    </row>
    <row r="96" s="13" customFormat="1">
      <c r="B96" s="241"/>
      <c r="C96" s="242"/>
      <c r="D96" s="228" t="s">
        <v>176</v>
      </c>
      <c r="E96" s="243" t="s">
        <v>1</v>
      </c>
      <c r="F96" s="244" t="s">
        <v>179</v>
      </c>
      <c r="G96" s="242"/>
      <c r="H96" s="245">
        <v>25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AT96" s="251" t="s">
        <v>176</v>
      </c>
      <c r="AU96" s="251" t="s">
        <v>85</v>
      </c>
      <c r="AV96" s="13" t="s">
        <v>87</v>
      </c>
      <c r="AW96" s="13" t="s">
        <v>42</v>
      </c>
      <c r="AX96" s="13" t="s">
        <v>78</v>
      </c>
      <c r="AY96" s="251" t="s">
        <v>167</v>
      </c>
    </row>
    <row r="97" s="13" customFormat="1">
      <c r="B97" s="241"/>
      <c r="C97" s="242"/>
      <c r="D97" s="228" t="s">
        <v>176</v>
      </c>
      <c r="E97" s="243" t="s">
        <v>1</v>
      </c>
      <c r="F97" s="244" t="s">
        <v>180</v>
      </c>
      <c r="G97" s="242"/>
      <c r="H97" s="245">
        <v>111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176</v>
      </c>
      <c r="AU97" s="251" t="s">
        <v>85</v>
      </c>
      <c r="AV97" s="13" t="s">
        <v>87</v>
      </c>
      <c r="AW97" s="13" t="s">
        <v>42</v>
      </c>
      <c r="AX97" s="13" t="s">
        <v>78</v>
      </c>
      <c r="AY97" s="251" t="s">
        <v>167</v>
      </c>
    </row>
    <row r="98" s="14" customFormat="1">
      <c r="B98" s="252"/>
      <c r="C98" s="253"/>
      <c r="D98" s="228" t="s">
        <v>176</v>
      </c>
      <c r="E98" s="254" t="s">
        <v>1</v>
      </c>
      <c r="F98" s="255" t="s">
        <v>181</v>
      </c>
      <c r="G98" s="253"/>
      <c r="H98" s="256">
        <v>160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AT98" s="262" t="s">
        <v>176</v>
      </c>
      <c r="AU98" s="262" t="s">
        <v>85</v>
      </c>
      <c r="AV98" s="14" t="s">
        <v>173</v>
      </c>
      <c r="AW98" s="14" t="s">
        <v>42</v>
      </c>
      <c r="AX98" s="14" t="s">
        <v>85</v>
      </c>
      <c r="AY98" s="262" t="s">
        <v>167</v>
      </c>
    </row>
    <row r="99" s="1" customFormat="1" ht="22.5" customHeight="1">
      <c r="B99" s="39"/>
      <c r="C99" s="216" t="s">
        <v>87</v>
      </c>
      <c r="D99" s="216" t="s">
        <v>168</v>
      </c>
      <c r="E99" s="217" t="s">
        <v>182</v>
      </c>
      <c r="F99" s="218" t="s">
        <v>183</v>
      </c>
      <c r="G99" s="219" t="s">
        <v>113</v>
      </c>
      <c r="H99" s="220">
        <v>16.974</v>
      </c>
      <c r="I99" s="221"/>
      <c r="J99" s="222">
        <f>ROUND(I99*H99,2)</f>
        <v>0</v>
      </c>
      <c r="K99" s="218" t="s">
        <v>172</v>
      </c>
      <c r="L99" s="44"/>
      <c r="M99" s="223" t="s">
        <v>1</v>
      </c>
      <c r="N99" s="224" t="s">
        <v>51</v>
      </c>
      <c r="O99" s="80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7" t="s">
        <v>173</v>
      </c>
      <c r="AT99" s="17" t="s">
        <v>168</v>
      </c>
      <c r="AU99" s="17" t="s">
        <v>85</v>
      </c>
      <c r="AY99" s="17" t="s">
        <v>167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173</v>
      </c>
      <c r="BK99" s="227">
        <f>ROUND(I99*H99,2)</f>
        <v>0</v>
      </c>
      <c r="BL99" s="17" t="s">
        <v>173</v>
      </c>
      <c r="BM99" s="17" t="s">
        <v>173</v>
      </c>
    </row>
    <row r="100" s="1" customFormat="1">
      <c r="B100" s="39"/>
      <c r="C100" s="40"/>
      <c r="D100" s="228" t="s">
        <v>174</v>
      </c>
      <c r="E100" s="40"/>
      <c r="F100" s="229" t="s">
        <v>184</v>
      </c>
      <c r="G100" s="40"/>
      <c r="H100" s="40"/>
      <c r="I100" s="145"/>
      <c r="J100" s="40"/>
      <c r="K100" s="40"/>
      <c r="L100" s="44"/>
      <c r="M100" s="230"/>
      <c r="N100" s="80"/>
      <c r="O100" s="80"/>
      <c r="P100" s="80"/>
      <c r="Q100" s="80"/>
      <c r="R100" s="80"/>
      <c r="S100" s="80"/>
      <c r="T100" s="81"/>
      <c r="AT100" s="17" t="s">
        <v>174</v>
      </c>
      <c r="AU100" s="17" t="s">
        <v>85</v>
      </c>
    </row>
    <row r="101" s="13" customFormat="1">
      <c r="B101" s="241"/>
      <c r="C101" s="242"/>
      <c r="D101" s="228" t="s">
        <v>176</v>
      </c>
      <c r="E101" s="243" t="s">
        <v>1</v>
      </c>
      <c r="F101" s="244" t="s">
        <v>185</v>
      </c>
      <c r="G101" s="242"/>
      <c r="H101" s="245">
        <v>16.974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AT101" s="251" t="s">
        <v>176</v>
      </c>
      <c r="AU101" s="251" t="s">
        <v>85</v>
      </c>
      <c r="AV101" s="13" t="s">
        <v>87</v>
      </c>
      <c r="AW101" s="13" t="s">
        <v>42</v>
      </c>
      <c r="AX101" s="13" t="s">
        <v>78</v>
      </c>
      <c r="AY101" s="251" t="s">
        <v>167</v>
      </c>
    </row>
    <row r="102" s="14" customFormat="1">
      <c r="B102" s="252"/>
      <c r="C102" s="253"/>
      <c r="D102" s="228" t="s">
        <v>176</v>
      </c>
      <c r="E102" s="254" t="s">
        <v>1</v>
      </c>
      <c r="F102" s="255" t="s">
        <v>181</v>
      </c>
      <c r="G102" s="253"/>
      <c r="H102" s="256">
        <v>16.974</v>
      </c>
      <c r="I102" s="257"/>
      <c r="J102" s="253"/>
      <c r="K102" s="253"/>
      <c r="L102" s="258"/>
      <c r="M102" s="259"/>
      <c r="N102" s="260"/>
      <c r="O102" s="260"/>
      <c r="P102" s="260"/>
      <c r="Q102" s="260"/>
      <c r="R102" s="260"/>
      <c r="S102" s="260"/>
      <c r="T102" s="261"/>
      <c r="AT102" s="262" t="s">
        <v>176</v>
      </c>
      <c r="AU102" s="262" t="s">
        <v>85</v>
      </c>
      <c r="AV102" s="14" t="s">
        <v>173</v>
      </c>
      <c r="AW102" s="14" t="s">
        <v>42</v>
      </c>
      <c r="AX102" s="14" t="s">
        <v>85</v>
      </c>
      <c r="AY102" s="262" t="s">
        <v>167</v>
      </c>
    </row>
    <row r="103" s="1" customFormat="1" ht="22.5" customHeight="1">
      <c r="B103" s="39"/>
      <c r="C103" s="216" t="s">
        <v>186</v>
      </c>
      <c r="D103" s="216" t="s">
        <v>168</v>
      </c>
      <c r="E103" s="217" t="s">
        <v>187</v>
      </c>
      <c r="F103" s="218" t="s">
        <v>188</v>
      </c>
      <c r="G103" s="219" t="s">
        <v>171</v>
      </c>
      <c r="H103" s="220">
        <v>46.079999999999998</v>
      </c>
      <c r="I103" s="221"/>
      <c r="J103" s="222">
        <f>ROUND(I103*H103,2)</f>
        <v>0</v>
      </c>
      <c r="K103" s="218" t="s">
        <v>172</v>
      </c>
      <c r="L103" s="44"/>
      <c r="M103" s="223" t="s">
        <v>1</v>
      </c>
      <c r="N103" s="224" t="s">
        <v>51</v>
      </c>
      <c r="O103" s="80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7" t="s">
        <v>173</v>
      </c>
      <c r="AT103" s="17" t="s">
        <v>168</v>
      </c>
      <c r="AU103" s="17" t="s">
        <v>85</v>
      </c>
      <c r="AY103" s="17" t="s">
        <v>167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173</v>
      </c>
      <c r="BK103" s="227">
        <f>ROUND(I103*H103,2)</f>
        <v>0</v>
      </c>
      <c r="BL103" s="17" t="s">
        <v>173</v>
      </c>
      <c r="BM103" s="17" t="s">
        <v>110</v>
      </c>
    </row>
    <row r="104" s="1" customFormat="1">
      <c r="B104" s="39"/>
      <c r="C104" s="40"/>
      <c r="D104" s="228" t="s">
        <v>174</v>
      </c>
      <c r="E104" s="40"/>
      <c r="F104" s="229" t="s">
        <v>189</v>
      </c>
      <c r="G104" s="40"/>
      <c r="H104" s="40"/>
      <c r="I104" s="145"/>
      <c r="J104" s="40"/>
      <c r="K104" s="40"/>
      <c r="L104" s="44"/>
      <c r="M104" s="230"/>
      <c r="N104" s="80"/>
      <c r="O104" s="80"/>
      <c r="P104" s="80"/>
      <c r="Q104" s="80"/>
      <c r="R104" s="80"/>
      <c r="S104" s="80"/>
      <c r="T104" s="81"/>
      <c r="AT104" s="17" t="s">
        <v>174</v>
      </c>
      <c r="AU104" s="17" t="s">
        <v>85</v>
      </c>
    </row>
    <row r="105" s="12" customFormat="1">
      <c r="B105" s="231"/>
      <c r="C105" s="232"/>
      <c r="D105" s="228" t="s">
        <v>176</v>
      </c>
      <c r="E105" s="233" t="s">
        <v>1</v>
      </c>
      <c r="F105" s="234" t="s">
        <v>190</v>
      </c>
      <c r="G105" s="232"/>
      <c r="H105" s="233" t="s">
        <v>1</v>
      </c>
      <c r="I105" s="235"/>
      <c r="J105" s="232"/>
      <c r="K105" s="232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176</v>
      </c>
      <c r="AU105" s="240" t="s">
        <v>85</v>
      </c>
      <c r="AV105" s="12" t="s">
        <v>85</v>
      </c>
      <c r="AW105" s="12" t="s">
        <v>42</v>
      </c>
      <c r="AX105" s="12" t="s">
        <v>78</v>
      </c>
      <c r="AY105" s="240" t="s">
        <v>167</v>
      </c>
    </row>
    <row r="106" s="12" customFormat="1">
      <c r="B106" s="231"/>
      <c r="C106" s="232"/>
      <c r="D106" s="228" t="s">
        <v>176</v>
      </c>
      <c r="E106" s="233" t="s">
        <v>1</v>
      </c>
      <c r="F106" s="234" t="s">
        <v>191</v>
      </c>
      <c r="G106" s="232"/>
      <c r="H106" s="233" t="s">
        <v>1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176</v>
      </c>
      <c r="AU106" s="240" t="s">
        <v>85</v>
      </c>
      <c r="AV106" s="12" t="s">
        <v>85</v>
      </c>
      <c r="AW106" s="12" t="s">
        <v>42</v>
      </c>
      <c r="AX106" s="12" t="s">
        <v>78</v>
      </c>
      <c r="AY106" s="240" t="s">
        <v>167</v>
      </c>
    </row>
    <row r="107" s="13" customFormat="1">
      <c r="B107" s="241"/>
      <c r="C107" s="242"/>
      <c r="D107" s="228" t="s">
        <v>176</v>
      </c>
      <c r="E107" s="243" t="s">
        <v>1</v>
      </c>
      <c r="F107" s="244" t="s">
        <v>192</v>
      </c>
      <c r="G107" s="242"/>
      <c r="H107" s="245">
        <v>30.719999999999999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AT107" s="251" t="s">
        <v>176</v>
      </c>
      <c r="AU107" s="251" t="s">
        <v>85</v>
      </c>
      <c r="AV107" s="13" t="s">
        <v>87</v>
      </c>
      <c r="AW107" s="13" t="s">
        <v>42</v>
      </c>
      <c r="AX107" s="13" t="s">
        <v>78</v>
      </c>
      <c r="AY107" s="251" t="s">
        <v>167</v>
      </c>
    </row>
    <row r="108" s="13" customFormat="1">
      <c r="B108" s="241"/>
      <c r="C108" s="242"/>
      <c r="D108" s="228" t="s">
        <v>176</v>
      </c>
      <c r="E108" s="243" t="s">
        <v>1</v>
      </c>
      <c r="F108" s="244" t="s">
        <v>193</v>
      </c>
      <c r="G108" s="242"/>
      <c r="H108" s="245">
        <v>15.359999999999999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AT108" s="251" t="s">
        <v>176</v>
      </c>
      <c r="AU108" s="251" t="s">
        <v>85</v>
      </c>
      <c r="AV108" s="13" t="s">
        <v>87</v>
      </c>
      <c r="AW108" s="13" t="s">
        <v>42</v>
      </c>
      <c r="AX108" s="13" t="s">
        <v>78</v>
      </c>
      <c r="AY108" s="251" t="s">
        <v>167</v>
      </c>
    </row>
    <row r="109" s="14" customFormat="1">
      <c r="B109" s="252"/>
      <c r="C109" s="253"/>
      <c r="D109" s="228" t="s">
        <v>176</v>
      </c>
      <c r="E109" s="254" t="s">
        <v>1</v>
      </c>
      <c r="F109" s="255" t="s">
        <v>181</v>
      </c>
      <c r="G109" s="253"/>
      <c r="H109" s="256">
        <v>46.079999999999998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AT109" s="262" t="s">
        <v>176</v>
      </c>
      <c r="AU109" s="262" t="s">
        <v>85</v>
      </c>
      <c r="AV109" s="14" t="s">
        <v>173</v>
      </c>
      <c r="AW109" s="14" t="s">
        <v>42</v>
      </c>
      <c r="AX109" s="14" t="s">
        <v>85</v>
      </c>
      <c r="AY109" s="262" t="s">
        <v>167</v>
      </c>
    </row>
    <row r="110" s="1" customFormat="1" ht="22.5" customHeight="1">
      <c r="B110" s="39"/>
      <c r="C110" s="216" t="s">
        <v>173</v>
      </c>
      <c r="D110" s="216" t="s">
        <v>168</v>
      </c>
      <c r="E110" s="217" t="s">
        <v>194</v>
      </c>
      <c r="F110" s="218" t="s">
        <v>195</v>
      </c>
      <c r="G110" s="219" t="s">
        <v>113</v>
      </c>
      <c r="H110" s="220">
        <v>150</v>
      </c>
      <c r="I110" s="221"/>
      <c r="J110" s="222">
        <f>ROUND(I110*H110,2)</f>
        <v>0</v>
      </c>
      <c r="K110" s="218" t="s">
        <v>172</v>
      </c>
      <c r="L110" s="44"/>
      <c r="M110" s="223" t="s">
        <v>1</v>
      </c>
      <c r="N110" s="224" t="s">
        <v>51</v>
      </c>
      <c r="O110" s="80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AR110" s="17" t="s">
        <v>173</v>
      </c>
      <c r="AT110" s="17" t="s">
        <v>168</v>
      </c>
      <c r="AU110" s="17" t="s">
        <v>85</v>
      </c>
      <c r="AY110" s="17" t="s">
        <v>167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173</v>
      </c>
      <c r="BK110" s="227">
        <f>ROUND(I110*H110,2)</f>
        <v>0</v>
      </c>
      <c r="BL110" s="17" t="s">
        <v>173</v>
      </c>
      <c r="BM110" s="17" t="s">
        <v>196</v>
      </c>
    </row>
    <row r="111" s="1" customFormat="1">
      <c r="B111" s="39"/>
      <c r="C111" s="40"/>
      <c r="D111" s="228" t="s">
        <v>174</v>
      </c>
      <c r="E111" s="40"/>
      <c r="F111" s="229" t="s">
        <v>197</v>
      </c>
      <c r="G111" s="40"/>
      <c r="H111" s="40"/>
      <c r="I111" s="145"/>
      <c r="J111" s="40"/>
      <c r="K111" s="40"/>
      <c r="L111" s="44"/>
      <c r="M111" s="230"/>
      <c r="N111" s="80"/>
      <c r="O111" s="80"/>
      <c r="P111" s="80"/>
      <c r="Q111" s="80"/>
      <c r="R111" s="80"/>
      <c r="S111" s="80"/>
      <c r="T111" s="81"/>
      <c r="AT111" s="17" t="s">
        <v>174</v>
      </c>
      <c r="AU111" s="17" t="s">
        <v>85</v>
      </c>
    </row>
    <row r="112" s="13" customFormat="1">
      <c r="B112" s="241"/>
      <c r="C112" s="242"/>
      <c r="D112" s="228" t="s">
        <v>176</v>
      </c>
      <c r="E112" s="243" t="s">
        <v>1</v>
      </c>
      <c r="F112" s="244" t="s">
        <v>198</v>
      </c>
      <c r="G112" s="242"/>
      <c r="H112" s="245">
        <v>150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176</v>
      </c>
      <c r="AU112" s="251" t="s">
        <v>85</v>
      </c>
      <c r="AV112" s="13" t="s">
        <v>87</v>
      </c>
      <c r="AW112" s="13" t="s">
        <v>42</v>
      </c>
      <c r="AX112" s="13" t="s">
        <v>78</v>
      </c>
      <c r="AY112" s="251" t="s">
        <v>167</v>
      </c>
    </row>
    <row r="113" s="14" customFormat="1">
      <c r="B113" s="252"/>
      <c r="C113" s="253"/>
      <c r="D113" s="228" t="s">
        <v>176</v>
      </c>
      <c r="E113" s="254" t="s">
        <v>111</v>
      </c>
      <c r="F113" s="255" t="s">
        <v>181</v>
      </c>
      <c r="G113" s="253"/>
      <c r="H113" s="256">
        <v>150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AT113" s="262" t="s">
        <v>176</v>
      </c>
      <c r="AU113" s="262" t="s">
        <v>85</v>
      </c>
      <c r="AV113" s="14" t="s">
        <v>173</v>
      </c>
      <c r="AW113" s="14" t="s">
        <v>42</v>
      </c>
      <c r="AX113" s="14" t="s">
        <v>85</v>
      </c>
      <c r="AY113" s="262" t="s">
        <v>167</v>
      </c>
    </row>
    <row r="114" s="1" customFormat="1" ht="22.5" customHeight="1">
      <c r="B114" s="39"/>
      <c r="C114" s="216" t="s">
        <v>199</v>
      </c>
      <c r="D114" s="216" t="s">
        <v>168</v>
      </c>
      <c r="E114" s="217" t="s">
        <v>200</v>
      </c>
      <c r="F114" s="218" t="s">
        <v>201</v>
      </c>
      <c r="G114" s="219" t="s">
        <v>101</v>
      </c>
      <c r="H114" s="220">
        <v>19</v>
      </c>
      <c r="I114" s="221"/>
      <c r="J114" s="222">
        <f>ROUND(I114*H114,2)</f>
        <v>0</v>
      </c>
      <c r="K114" s="218" t="s">
        <v>172</v>
      </c>
      <c r="L114" s="44"/>
      <c r="M114" s="223" t="s">
        <v>1</v>
      </c>
      <c r="N114" s="224" t="s">
        <v>51</v>
      </c>
      <c r="O114" s="80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AR114" s="17" t="s">
        <v>173</v>
      </c>
      <c r="AT114" s="17" t="s">
        <v>168</v>
      </c>
      <c r="AU114" s="17" t="s">
        <v>85</v>
      </c>
      <c r="AY114" s="17" t="s">
        <v>167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173</v>
      </c>
      <c r="BK114" s="227">
        <f>ROUND(I114*H114,2)</f>
        <v>0</v>
      </c>
      <c r="BL114" s="17" t="s">
        <v>173</v>
      </c>
      <c r="BM114" s="17" t="s">
        <v>202</v>
      </c>
    </row>
    <row r="115" s="1" customFormat="1">
      <c r="B115" s="39"/>
      <c r="C115" s="40"/>
      <c r="D115" s="228" t="s">
        <v>174</v>
      </c>
      <c r="E115" s="40"/>
      <c r="F115" s="229" t="s">
        <v>203</v>
      </c>
      <c r="G115" s="40"/>
      <c r="H115" s="40"/>
      <c r="I115" s="145"/>
      <c r="J115" s="40"/>
      <c r="K115" s="40"/>
      <c r="L115" s="44"/>
      <c r="M115" s="230"/>
      <c r="N115" s="80"/>
      <c r="O115" s="80"/>
      <c r="P115" s="80"/>
      <c r="Q115" s="80"/>
      <c r="R115" s="80"/>
      <c r="S115" s="80"/>
      <c r="T115" s="81"/>
      <c r="AT115" s="17" t="s">
        <v>174</v>
      </c>
      <c r="AU115" s="17" t="s">
        <v>85</v>
      </c>
    </row>
    <row r="116" s="13" customFormat="1">
      <c r="B116" s="241"/>
      <c r="C116" s="242"/>
      <c r="D116" s="228" t="s">
        <v>176</v>
      </c>
      <c r="E116" s="243" t="s">
        <v>1</v>
      </c>
      <c r="F116" s="244" t="s">
        <v>204</v>
      </c>
      <c r="G116" s="242"/>
      <c r="H116" s="245">
        <v>13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AT116" s="251" t="s">
        <v>176</v>
      </c>
      <c r="AU116" s="251" t="s">
        <v>85</v>
      </c>
      <c r="AV116" s="13" t="s">
        <v>87</v>
      </c>
      <c r="AW116" s="13" t="s">
        <v>42</v>
      </c>
      <c r="AX116" s="13" t="s">
        <v>78</v>
      </c>
      <c r="AY116" s="251" t="s">
        <v>167</v>
      </c>
    </row>
    <row r="117" s="13" customFormat="1">
      <c r="B117" s="241"/>
      <c r="C117" s="242"/>
      <c r="D117" s="228" t="s">
        <v>176</v>
      </c>
      <c r="E117" s="243" t="s">
        <v>1</v>
      </c>
      <c r="F117" s="244" t="s">
        <v>205</v>
      </c>
      <c r="G117" s="242"/>
      <c r="H117" s="245">
        <v>6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176</v>
      </c>
      <c r="AU117" s="251" t="s">
        <v>85</v>
      </c>
      <c r="AV117" s="13" t="s">
        <v>87</v>
      </c>
      <c r="AW117" s="13" t="s">
        <v>42</v>
      </c>
      <c r="AX117" s="13" t="s">
        <v>78</v>
      </c>
      <c r="AY117" s="251" t="s">
        <v>167</v>
      </c>
    </row>
    <row r="118" s="12" customFormat="1">
      <c r="B118" s="231"/>
      <c r="C118" s="232"/>
      <c r="D118" s="228" t="s">
        <v>176</v>
      </c>
      <c r="E118" s="233" t="s">
        <v>1</v>
      </c>
      <c r="F118" s="234" t="s">
        <v>206</v>
      </c>
      <c r="G118" s="232"/>
      <c r="H118" s="233" t="s">
        <v>1</v>
      </c>
      <c r="I118" s="235"/>
      <c r="J118" s="232"/>
      <c r="K118" s="232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176</v>
      </c>
      <c r="AU118" s="240" t="s">
        <v>85</v>
      </c>
      <c r="AV118" s="12" t="s">
        <v>85</v>
      </c>
      <c r="AW118" s="12" t="s">
        <v>42</v>
      </c>
      <c r="AX118" s="12" t="s">
        <v>78</v>
      </c>
      <c r="AY118" s="240" t="s">
        <v>167</v>
      </c>
    </row>
    <row r="119" s="12" customFormat="1">
      <c r="B119" s="231"/>
      <c r="C119" s="232"/>
      <c r="D119" s="228" t="s">
        <v>176</v>
      </c>
      <c r="E119" s="233" t="s">
        <v>1</v>
      </c>
      <c r="F119" s="234" t="s">
        <v>207</v>
      </c>
      <c r="G119" s="232"/>
      <c r="H119" s="233" t="s">
        <v>1</v>
      </c>
      <c r="I119" s="235"/>
      <c r="J119" s="232"/>
      <c r="K119" s="232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176</v>
      </c>
      <c r="AU119" s="240" t="s">
        <v>85</v>
      </c>
      <c r="AV119" s="12" t="s">
        <v>85</v>
      </c>
      <c r="AW119" s="12" t="s">
        <v>42</v>
      </c>
      <c r="AX119" s="12" t="s">
        <v>78</v>
      </c>
      <c r="AY119" s="240" t="s">
        <v>167</v>
      </c>
    </row>
    <row r="120" s="14" customFormat="1">
      <c r="B120" s="252"/>
      <c r="C120" s="253"/>
      <c r="D120" s="228" t="s">
        <v>176</v>
      </c>
      <c r="E120" s="254" t="s">
        <v>99</v>
      </c>
      <c r="F120" s="255" t="s">
        <v>181</v>
      </c>
      <c r="G120" s="253"/>
      <c r="H120" s="256">
        <v>19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AT120" s="262" t="s">
        <v>176</v>
      </c>
      <c r="AU120" s="262" t="s">
        <v>85</v>
      </c>
      <c r="AV120" s="14" t="s">
        <v>173</v>
      </c>
      <c r="AW120" s="14" t="s">
        <v>42</v>
      </c>
      <c r="AX120" s="14" t="s">
        <v>85</v>
      </c>
      <c r="AY120" s="262" t="s">
        <v>167</v>
      </c>
    </row>
    <row r="121" s="1" customFormat="1" ht="22.5" customHeight="1">
      <c r="B121" s="39"/>
      <c r="C121" s="216" t="s">
        <v>110</v>
      </c>
      <c r="D121" s="216" t="s">
        <v>168</v>
      </c>
      <c r="E121" s="217" t="s">
        <v>208</v>
      </c>
      <c r="F121" s="218" t="s">
        <v>209</v>
      </c>
      <c r="G121" s="219" t="s">
        <v>101</v>
      </c>
      <c r="H121" s="220">
        <v>19</v>
      </c>
      <c r="I121" s="221"/>
      <c r="J121" s="222">
        <f>ROUND(I121*H121,2)</f>
        <v>0</v>
      </c>
      <c r="K121" s="218" t="s">
        <v>172</v>
      </c>
      <c r="L121" s="44"/>
      <c r="M121" s="223" t="s">
        <v>1</v>
      </c>
      <c r="N121" s="224" t="s">
        <v>51</v>
      </c>
      <c r="O121" s="80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AR121" s="17" t="s">
        <v>173</v>
      </c>
      <c r="AT121" s="17" t="s">
        <v>168</v>
      </c>
      <c r="AU121" s="17" t="s">
        <v>85</v>
      </c>
      <c r="AY121" s="17" t="s">
        <v>167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7" t="s">
        <v>173</v>
      </c>
      <c r="BK121" s="227">
        <f>ROUND(I121*H121,2)</f>
        <v>0</v>
      </c>
      <c r="BL121" s="17" t="s">
        <v>173</v>
      </c>
      <c r="BM121" s="17" t="s">
        <v>210</v>
      </c>
    </row>
    <row r="122" s="1" customFormat="1">
      <c r="B122" s="39"/>
      <c r="C122" s="40"/>
      <c r="D122" s="228" t="s">
        <v>174</v>
      </c>
      <c r="E122" s="40"/>
      <c r="F122" s="229" t="s">
        <v>211</v>
      </c>
      <c r="G122" s="40"/>
      <c r="H122" s="40"/>
      <c r="I122" s="145"/>
      <c r="J122" s="40"/>
      <c r="K122" s="40"/>
      <c r="L122" s="44"/>
      <c r="M122" s="230"/>
      <c r="N122" s="80"/>
      <c r="O122" s="80"/>
      <c r="P122" s="80"/>
      <c r="Q122" s="80"/>
      <c r="R122" s="80"/>
      <c r="S122" s="80"/>
      <c r="T122" s="81"/>
      <c r="AT122" s="17" t="s">
        <v>174</v>
      </c>
      <c r="AU122" s="17" t="s">
        <v>85</v>
      </c>
    </row>
    <row r="123" s="13" customFormat="1">
      <c r="B123" s="241"/>
      <c r="C123" s="242"/>
      <c r="D123" s="228" t="s">
        <v>176</v>
      </c>
      <c r="E123" s="243" t="s">
        <v>1</v>
      </c>
      <c r="F123" s="244" t="s">
        <v>99</v>
      </c>
      <c r="G123" s="242"/>
      <c r="H123" s="245">
        <v>19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AT123" s="251" t="s">
        <v>176</v>
      </c>
      <c r="AU123" s="251" t="s">
        <v>85</v>
      </c>
      <c r="AV123" s="13" t="s">
        <v>87</v>
      </c>
      <c r="AW123" s="13" t="s">
        <v>42</v>
      </c>
      <c r="AX123" s="13" t="s">
        <v>78</v>
      </c>
      <c r="AY123" s="251" t="s">
        <v>167</v>
      </c>
    </row>
    <row r="124" s="14" customFormat="1">
      <c r="B124" s="252"/>
      <c r="C124" s="253"/>
      <c r="D124" s="228" t="s">
        <v>176</v>
      </c>
      <c r="E124" s="254" t="s">
        <v>1</v>
      </c>
      <c r="F124" s="255" t="s">
        <v>181</v>
      </c>
      <c r="G124" s="253"/>
      <c r="H124" s="256">
        <v>19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AT124" s="262" t="s">
        <v>176</v>
      </c>
      <c r="AU124" s="262" t="s">
        <v>85</v>
      </c>
      <c r="AV124" s="14" t="s">
        <v>173</v>
      </c>
      <c r="AW124" s="14" t="s">
        <v>42</v>
      </c>
      <c r="AX124" s="14" t="s">
        <v>85</v>
      </c>
      <c r="AY124" s="262" t="s">
        <v>167</v>
      </c>
    </row>
    <row r="125" s="1" customFormat="1" ht="22.5" customHeight="1">
      <c r="B125" s="39"/>
      <c r="C125" s="216" t="s">
        <v>212</v>
      </c>
      <c r="D125" s="216" t="s">
        <v>168</v>
      </c>
      <c r="E125" s="217" t="s">
        <v>213</v>
      </c>
      <c r="F125" s="218" t="s">
        <v>214</v>
      </c>
      <c r="G125" s="219" t="s">
        <v>101</v>
      </c>
      <c r="H125" s="220">
        <v>34</v>
      </c>
      <c r="I125" s="221"/>
      <c r="J125" s="222">
        <f>ROUND(I125*H125,2)</f>
        <v>0</v>
      </c>
      <c r="K125" s="218" t="s">
        <v>172</v>
      </c>
      <c r="L125" s="44"/>
      <c r="M125" s="223" t="s">
        <v>1</v>
      </c>
      <c r="N125" s="224" t="s">
        <v>51</v>
      </c>
      <c r="O125" s="80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7" t="s">
        <v>173</v>
      </c>
      <c r="AT125" s="17" t="s">
        <v>168</v>
      </c>
      <c r="AU125" s="17" t="s">
        <v>85</v>
      </c>
      <c r="AY125" s="17" t="s">
        <v>167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173</v>
      </c>
      <c r="BK125" s="227">
        <f>ROUND(I125*H125,2)</f>
        <v>0</v>
      </c>
      <c r="BL125" s="17" t="s">
        <v>173</v>
      </c>
      <c r="BM125" s="17" t="s">
        <v>215</v>
      </c>
    </row>
    <row r="126" s="1" customFormat="1">
      <c r="B126" s="39"/>
      <c r="C126" s="40"/>
      <c r="D126" s="228" t="s">
        <v>174</v>
      </c>
      <c r="E126" s="40"/>
      <c r="F126" s="229" t="s">
        <v>216</v>
      </c>
      <c r="G126" s="40"/>
      <c r="H126" s="40"/>
      <c r="I126" s="145"/>
      <c r="J126" s="40"/>
      <c r="K126" s="40"/>
      <c r="L126" s="44"/>
      <c r="M126" s="230"/>
      <c r="N126" s="80"/>
      <c r="O126" s="80"/>
      <c r="P126" s="80"/>
      <c r="Q126" s="80"/>
      <c r="R126" s="80"/>
      <c r="S126" s="80"/>
      <c r="T126" s="81"/>
      <c r="AT126" s="17" t="s">
        <v>174</v>
      </c>
      <c r="AU126" s="17" t="s">
        <v>85</v>
      </c>
    </row>
    <row r="127" s="1" customFormat="1">
      <c r="B127" s="39"/>
      <c r="C127" s="40"/>
      <c r="D127" s="228" t="s">
        <v>217</v>
      </c>
      <c r="E127" s="40"/>
      <c r="F127" s="263" t="s">
        <v>218</v>
      </c>
      <c r="G127" s="40"/>
      <c r="H127" s="40"/>
      <c r="I127" s="145"/>
      <c r="J127" s="40"/>
      <c r="K127" s="40"/>
      <c r="L127" s="44"/>
      <c r="M127" s="230"/>
      <c r="N127" s="80"/>
      <c r="O127" s="80"/>
      <c r="P127" s="80"/>
      <c r="Q127" s="80"/>
      <c r="R127" s="80"/>
      <c r="S127" s="80"/>
      <c r="T127" s="81"/>
      <c r="AT127" s="17" t="s">
        <v>217</v>
      </c>
      <c r="AU127" s="17" t="s">
        <v>85</v>
      </c>
    </row>
    <row r="128" s="13" customFormat="1">
      <c r="B128" s="241"/>
      <c r="C128" s="242"/>
      <c r="D128" s="228" t="s">
        <v>176</v>
      </c>
      <c r="E128" s="243" t="s">
        <v>1</v>
      </c>
      <c r="F128" s="244" t="s">
        <v>99</v>
      </c>
      <c r="G128" s="242"/>
      <c r="H128" s="245">
        <v>19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176</v>
      </c>
      <c r="AU128" s="251" t="s">
        <v>85</v>
      </c>
      <c r="AV128" s="13" t="s">
        <v>87</v>
      </c>
      <c r="AW128" s="13" t="s">
        <v>42</v>
      </c>
      <c r="AX128" s="13" t="s">
        <v>78</v>
      </c>
      <c r="AY128" s="251" t="s">
        <v>167</v>
      </c>
    </row>
    <row r="129" s="12" customFormat="1">
      <c r="B129" s="231"/>
      <c r="C129" s="232"/>
      <c r="D129" s="228" t="s">
        <v>176</v>
      </c>
      <c r="E129" s="233" t="s">
        <v>1</v>
      </c>
      <c r="F129" s="234" t="s">
        <v>219</v>
      </c>
      <c r="G129" s="232"/>
      <c r="H129" s="233" t="s">
        <v>1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176</v>
      </c>
      <c r="AU129" s="240" t="s">
        <v>85</v>
      </c>
      <c r="AV129" s="12" t="s">
        <v>85</v>
      </c>
      <c r="AW129" s="12" t="s">
        <v>42</v>
      </c>
      <c r="AX129" s="12" t="s">
        <v>78</v>
      </c>
      <c r="AY129" s="240" t="s">
        <v>167</v>
      </c>
    </row>
    <row r="130" s="13" customFormat="1">
      <c r="B130" s="241"/>
      <c r="C130" s="242"/>
      <c r="D130" s="228" t="s">
        <v>176</v>
      </c>
      <c r="E130" s="243" t="s">
        <v>1</v>
      </c>
      <c r="F130" s="244" t="s">
        <v>220</v>
      </c>
      <c r="G130" s="242"/>
      <c r="H130" s="245">
        <v>15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176</v>
      </c>
      <c r="AU130" s="251" t="s">
        <v>85</v>
      </c>
      <c r="AV130" s="13" t="s">
        <v>87</v>
      </c>
      <c r="AW130" s="13" t="s">
        <v>42</v>
      </c>
      <c r="AX130" s="13" t="s">
        <v>78</v>
      </c>
      <c r="AY130" s="251" t="s">
        <v>167</v>
      </c>
    </row>
    <row r="131" s="14" customFormat="1">
      <c r="B131" s="252"/>
      <c r="C131" s="253"/>
      <c r="D131" s="228" t="s">
        <v>176</v>
      </c>
      <c r="E131" s="254" t="s">
        <v>132</v>
      </c>
      <c r="F131" s="255" t="s">
        <v>181</v>
      </c>
      <c r="G131" s="253"/>
      <c r="H131" s="256">
        <v>34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176</v>
      </c>
      <c r="AU131" s="262" t="s">
        <v>85</v>
      </c>
      <c r="AV131" s="14" t="s">
        <v>173</v>
      </c>
      <c r="AW131" s="14" t="s">
        <v>42</v>
      </c>
      <c r="AX131" s="14" t="s">
        <v>85</v>
      </c>
      <c r="AY131" s="262" t="s">
        <v>167</v>
      </c>
    </row>
    <row r="132" s="1" customFormat="1" ht="22.5" customHeight="1">
      <c r="B132" s="39"/>
      <c r="C132" s="216" t="s">
        <v>196</v>
      </c>
      <c r="D132" s="216" t="s">
        <v>168</v>
      </c>
      <c r="E132" s="217" t="s">
        <v>221</v>
      </c>
      <c r="F132" s="218" t="s">
        <v>222</v>
      </c>
      <c r="G132" s="219" t="s">
        <v>105</v>
      </c>
      <c r="H132" s="220">
        <v>0.0089999999999999993</v>
      </c>
      <c r="I132" s="221"/>
      <c r="J132" s="222">
        <f>ROUND(I132*H132,2)</f>
        <v>0</v>
      </c>
      <c r="K132" s="218" t="s">
        <v>172</v>
      </c>
      <c r="L132" s="44"/>
      <c r="M132" s="223" t="s">
        <v>1</v>
      </c>
      <c r="N132" s="224" t="s">
        <v>51</v>
      </c>
      <c r="O132" s="80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7" t="s">
        <v>173</v>
      </c>
      <c r="AT132" s="17" t="s">
        <v>168</v>
      </c>
      <c r="AU132" s="17" t="s">
        <v>85</v>
      </c>
      <c r="AY132" s="17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173</v>
      </c>
      <c r="BK132" s="227">
        <f>ROUND(I132*H132,2)</f>
        <v>0</v>
      </c>
      <c r="BL132" s="17" t="s">
        <v>173</v>
      </c>
      <c r="BM132" s="17" t="s">
        <v>223</v>
      </c>
    </row>
    <row r="133" s="1" customFormat="1">
      <c r="B133" s="39"/>
      <c r="C133" s="40"/>
      <c r="D133" s="228" t="s">
        <v>174</v>
      </c>
      <c r="E133" s="40"/>
      <c r="F133" s="229" t="s">
        <v>224</v>
      </c>
      <c r="G133" s="40"/>
      <c r="H133" s="40"/>
      <c r="I133" s="145"/>
      <c r="J133" s="40"/>
      <c r="K133" s="40"/>
      <c r="L133" s="44"/>
      <c r="M133" s="230"/>
      <c r="N133" s="80"/>
      <c r="O133" s="80"/>
      <c r="P133" s="80"/>
      <c r="Q133" s="80"/>
      <c r="R133" s="80"/>
      <c r="S133" s="80"/>
      <c r="T133" s="81"/>
      <c r="AT133" s="17" t="s">
        <v>174</v>
      </c>
      <c r="AU133" s="17" t="s">
        <v>85</v>
      </c>
    </row>
    <row r="134" s="1" customFormat="1">
      <c r="B134" s="39"/>
      <c r="C134" s="40"/>
      <c r="D134" s="228" t="s">
        <v>217</v>
      </c>
      <c r="E134" s="40"/>
      <c r="F134" s="263" t="s">
        <v>225</v>
      </c>
      <c r="G134" s="40"/>
      <c r="H134" s="40"/>
      <c r="I134" s="145"/>
      <c r="J134" s="40"/>
      <c r="K134" s="40"/>
      <c r="L134" s="44"/>
      <c r="M134" s="230"/>
      <c r="N134" s="80"/>
      <c r="O134" s="80"/>
      <c r="P134" s="80"/>
      <c r="Q134" s="80"/>
      <c r="R134" s="80"/>
      <c r="S134" s="80"/>
      <c r="T134" s="81"/>
      <c r="AT134" s="17" t="s">
        <v>217</v>
      </c>
      <c r="AU134" s="17" t="s">
        <v>85</v>
      </c>
    </row>
    <row r="135" s="13" customFormat="1">
      <c r="B135" s="241"/>
      <c r="C135" s="242"/>
      <c r="D135" s="228" t="s">
        <v>176</v>
      </c>
      <c r="E135" s="243" t="s">
        <v>1</v>
      </c>
      <c r="F135" s="244" t="s">
        <v>106</v>
      </c>
      <c r="G135" s="242"/>
      <c r="H135" s="245">
        <v>0.0089999999999999993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AT135" s="251" t="s">
        <v>176</v>
      </c>
      <c r="AU135" s="251" t="s">
        <v>85</v>
      </c>
      <c r="AV135" s="13" t="s">
        <v>87</v>
      </c>
      <c r="AW135" s="13" t="s">
        <v>42</v>
      </c>
      <c r="AX135" s="13" t="s">
        <v>78</v>
      </c>
      <c r="AY135" s="251" t="s">
        <v>167</v>
      </c>
    </row>
    <row r="136" s="14" customFormat="1">
      <c r="B136" s="252"/>
      <c r="C136" s="253"/>
      <c r="D136" s="228" t="s">
        <v>176</v>
      </c>
      <c r="E136" s="254" t="s">
        <v>103</v>
      </c>
      <c r="F136" s="255" t="s">
        <v>181</v>
      </c>
      <c r="G136" s="253"/>
      <c r="H136" s="256">
        <v>0.0089999999999999993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AT136" s="262" t="s">
        <v>176</v>
      </c>
      <c r="AU136" s="262" t="s">
        <v>85</v>
      </c>
      <c r="AV136" s="14" t="s">
        <v>173</v>
      </c>
      <c r="AW136" s="14" t="s">
        <v>42</v>
      </c>
      <c r="AX136" s="14" t="s">
        <v>85</v>
      </c>
      <c r="AY136" s="262" t="s">
        <v>167</v>
      </c>
    </row>
    <row r="137" s="1" customFormat="1" ht="22.5" customHeight="1">
      <c r="B137" s="39"/>
      <c r="C137" s="216" t="s">
        <v>226</v>
      </c>
      <c r="D137" s="216" t="s">
        <v>168</v>
      </c>
      <c r="E137" s="217" t="s">
        <v>227</v>
      </c>
      <c r="F137" s="218" t="s">
        <v>228</v>
      </c>
      <c r="G137" s="219" t="s">
        <v>105</v>
      </c>
      <c r="H137" s="220">
        <v>0.0089999999999999993</v>
      </c>
      <c r="I137" s="221"/>
      <c r="J137" s="222">
        <f>ROUND(I137*H137,2)</f>
        <v>0</v>
      </c>
      <c r="K137" s="218" t="s">
        <v>172</v>
      </c>
      <c r="L137" s="44"/>
      <c r="M137" s="223" t="s">
        <v>1</v>
      </c>
      <c r="N137" s="224" t="s">
        <v>51</v>
      </c>
      <c r="O137" s="80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AR137" s="17" t="s">
        <v>173</v>
      </c>
      <c r="AT137" s="17" t="s">
        <v>168</v>
      </c>
      <c r="AU137" s="17" t="s">
        <v>85</v>
      </c>
      <c r="AY137" s="17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173</v>
      </c>
      <c r="BK137" s="227">
        <f>ROUND(I137*H137,2)</f>
        <v>0</v>
      </c>
      <c r="BL137" s="17" t="s">
        <v>173</v>
      </c>
      <c r="BM137" s="17" t="s">
        <v>229</v>
      </c>
    </row>
    <row r="138" s="1" customFormat="1">
      <c r="B138" s="39"/>
      <c r="C138" s="40"/>
      <c r="D138" s="228" t="s">
        <v>174</v>
      </c>
      <c r="E138" s="40"/>
      <c r="F138" s="229" t="s">
        <v>230</v>
      </c>
      <c r="G138" s="40"/>
      <c r="H138" s="40"/>
      <c r="I138" s="145"/>
      <c r="J138" s="40"/>
      <c r="K138" s="40"/>
      <c r="L138" s="44"/>
      <c r="M138" s="230"/>
      <c r="N138" s="80"/>
      <c r="O138" s="80"/>
      <c r="P138" s="80"/>
      <c r="Q138" s="80"/>
      <c r="R138" s="80"/>
      <c r="S138" s="80"/>
      <c r="T138" s="81"/>
      <c r="AT138" s="17" t="s">
        <v>174</v>
      </c>
      <c r="AU138" s="17" t="s">
        <v>85</v>
      </c>
    </row>
    <row r="139" s="13" customFormat="1">
      <c r="B139" s="241"/>
      <c r="C139" s="242"/>
      <c r="D139" s="228" t="s">
        <v>176</v>
      </c>
      <c r="E139" s="243" t="s">
        <v>1</v>
      </c>
      <c r="F139" s="244" t="s">
        <v>103</v>
      </c>
      <c r="G139" s="242"/>
      <c r="H139" s="245">
        <v>0.0089999999999999993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176</v>
      </c>
      <c r="AU139" s="251" t="s">
        <v>85</v>
      </c>
      <c r="AV139" s="13" t="s">
        <v>87</v>
      </c>
      <c r="AW139" s="13" t="s">
        <v>42</v>
      </c>
      <c r="AX139" s="13" t="s">
        <v>85</v>
      </c>
      <c r="AY139" s="251" t="s">
        <v>167</v>
      </c>
    </row>
    <row r="140" s="1" customFormat="1" ht="22.5" customHeight="1">
      <c r="B140" s="39"/>
      <c r="C140" s="216" t="s">
        <v>202</v>
      </c>
      <c r="D140" s="216" t="s">
        <v>168</v>
      </c>
      <c r="E140" s="217" t="s">
        <v>231</v>
      </c>
      <c r="F140" s="218" t="s">
        <v>232</v>
      </c>
      <c r="G140" s="219" t="s">
        <v>117</v>
      </c>
      <c r="H140" s="220">
        <v>26</v>
      </c>
      <c r="I140" s="221"/>
      <c r="J140" s="222">
        <f>ROUND(I140*H140,2)</f>
        <v>0</v>
      </c>
      <c r="K140" s="218" t="s">
        <v>172</v>
      </c>
      <c r="L140" s="44"/>
      <c r="M140" s="223" t="s">
        <v>1</v>
      </c>
      <c r="N140" s="224" t="s">
        <v>51</v>
      </c>
      <c r="O140" s="80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7" t="s">
        <v>173</v>
      </c>
      <c r="AT140" s="17" t="s">
        <v>168</v>
      </c>
      <c r="AU140" s="17" t="s">
        <v>85</v>
      </c>
      <c r="AY140" s="17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7" t="s">
        <v>173</v>
      </c>
      <c r="BK140" s="227">
        <f>ROUND(I140*H140,2)</f>
        <v>0</v>
      </c>
      <c r="BL140" s="17" t="s">
        <v>173</v>
      </c>
      <c r="BM140" s="17" t="s">
        <v>233</v>
      </c>
    </row>
    <row r="141" s="1" customFormat="1">
      <c r="B141" s="39"/>
      <c r="C141" s="40"/>
      <c r="D141" s="228" t="s">
        <v>174</v>
      </c>
      <c r="E141" s="40"/>
      <c r="F141" s="229" t="s">
        <v>234</v>
      </c>
      <c r="G141" s="40"/>
      <c r="H141" s="40"/>
      <c r="I141" s="145"/>
      <c r="J141" s="40"/>
      <c r="K141" s="40"/>
      <c r="L141" s="44"/>
      <c r="M141" s="230"/>
      <c r="N141" s="80"/>
      <c r="O141" s="80"/>
      <c r="P141" s="80"/>
      <c r="Q141" s="80"/>
      <c r="R141" s="80"/>
      <c r="S141" s="80"/>
      <c r="T141" s="81"/>
      <c r="AT141" s="17" t="s">
        <v>174</v>
      </c>
      <c r="AU141" s="17" t="s">
        <v>85</v>
      </c>
    </row>
    <row r="142" s="12" customFormat="1">
      <c r="B142" s="231"/>
      <c r="C142" s="232"/>
      <c r="D142" s="228" t="s">
        <v>176</v>
      </c>
      <c r="E142" s="233" t="s">
        <v>1</v>
      </c>
      <c r="F142" s="234" t="s">
        <v>235</v>
      </c>
      <c r="G142" s="232"/>
      <c r="H142" s="233" t="s">
        <v>1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176</v>
      </c>
      <c r="AU142" s="240" t="s">
        <v>85</v>
      </c>
      <c r="AV142" s="12" t="s">
        <v>85</v>
      </c>
      <c r="AW142" s="12" t="s">
        <v>42</v>
      </c>
      <c r="AX142" s="12" t="s">
        <v>78</v>
      </c>
      <c r="AY142" s="240" t="s">
        <v>167</v>
      </c>
    </row>
    <row r="143" s="13" customFormat="1">
      <c r="B143" s="241"/>
      <c r="C143" s="242"/>
      <c r="D143" s="228" t="s">
        <v>176</v>
      </c>
      <c r="E143" s="243" t="s">
        <v>1</v>
      </c>
      <c r="F143" s="244" t="s">
        <v>236</v>
      </c>
      <c r="G143" s="242"/>
      <c r="H143" s="245">
        <v>16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176</v>
      </c>
      <c r="AU143" s="251" t="s">
        <v>85</v>
      </c>
      <c r="AV143" s="13" t="s">
        <v>87</v>
      </c>
      <c r="AW143" s="13" t="s">
        <v>42</v>
      </c>
      <c r="AX143" s="13" t="s">
        <v>78</v>
      </c>
      <c r="AY143" s="251" t="s">
        <v>167</v>
      </c>
    </row>
    <row r="144" s="13" customFormat="1">
      <c r="B144" s="241"/>
      <c r="C144" s="242"/>
      <c r="D144" s="228" t="s">
        <v>176</v>
      </c>
      <c r="E144" s="243" t="s">
        <v>1</v>
      </c>
      <c r="F144" s="244" t="s">
        <v>237</v>
      </c>
      <c r="G144" s="242"/>
      <c r="H144" s="245">
        <v>10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176</v>
      </c>
      <c r="AU144" s="251" t="s">
        <v>85</v>
      </c>
      <c r="AV144" s="13" t="s">
        <v>87</v>
      </c>
      <c r="AW144" s="13" t="s">
        <v>42</v>
      </c>
      <c r="AX144" s="13" t="s">
        <v>78</v>
      </c>
      <c r="AY144" s="251" t="s">
        <v>167</v>
      </c>
    </row>
    <row r="145" s="12" customFormat="1">
      <c r="B145" s="231"/>
      <c r="C145" s="232"/>
      <c r="D145" s="228" t="s">
        <v>176</v>
      </c>
      <c r="E145" s="233" t="s">
        <v>1</v>
      </c>
      <c r="F145" s="234" t="s">
        <v>238</v>
      </c>
      <c r="G145" s="232"/>
      <c r="H145" s="233" t="s">
        <v>1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176</v>
      </c>
      <c r="AU145" s="240" t="s">
        <v>85</v>
      </c>
      <c r="AV145" s="12" t="s">
        <v>85</v>
      </c>
      <c r="AW145" s="12" t="s">
        <v>42</v>
      </c>
      <c r="AX145" s="12" t="s">
        <v>78</v>
      </c>
      <c r="AY145" s="240" t="s">
        <v>167</v>
      </c>
    </row>
    <row r="146" s="14" customFormat="1">
      <c r="B146" s="252"/>
      <c r="C146" s="253"/>
      <c r="D146" s="228" t="s">
        <v>176</v>
      </c>
      <c r="E146" s="254" t="s">
        <v>115</v>
      </c>
      <c r="F146" s="255" t="s">
        <v>181</v>
      </c>
      <c r="G146" s="253"/>
      <c r="H146" s="256">
        <v>26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AT146" s="262" t="s">
        <v>176</v>
      </c>
      <c r="AU146" s="262" t="s">
        <v>85</v>
      </c>
      <c r="AV146" s="14" t="s">
        <v>173</v>
      </c>
      <c r="AW146" s="14" t="s">
        <v>42</v>
      </c>
      <c r="AX146" s="14" t="s">
        <v>85</v>
      </c>
      <c r="AY146" s="262" t="s">
        <v>167</v>
      </c>
    </row>
    <row r="147" s="1" customFormat="1" ht="22.5" customHeight="1">
      <c r="B147" s="39"/>
      <c r="C147" s="216" t="s">
        <v>239</v>
      </c>
      <c r="D147" s="216" t="s">
        <v>168</v>
      </c>
      <c r="E147" s="217" t="s">
        <v>240</v>
      </c>
      <c r="F147" s="218" t="s">
        <v>241</v>
      </c>
      <c r="G147" s="219" t="s">
        <v>117</v>
      </c>
      <c r="H147" s="220">
        <v>128</v>
      </c>
      <c r="I147" s="221"/>
      <c r="J147" s="222">
        <f>ROUND(I147*H147,2)</f>
        <v>0</v>
      </c>
      <c r="K147" s="218" t="s">
        <v>172</v>
      </c>
      <c r="L147" s="44"/>
      <c r="M147" s="223" t="s">
        <v>1</v>
      </c>
      <c r="N147" s="224" t="s">
        <v>51</v>
      </c>
      <c r="O147" s="80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17" t="s">
        <v>173</v>
      </c>
      <c r="AT147" s="17" t="s">
        <v>168</v>
      </c>
      <c r="AU147" s="17" t="s">
        <v>85</v>
      </c>
      <c r="AY147" s="17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7" t="s">
        <v>173</v>
      </c>
      <c r="BK147" s="227">
        <f>ROUND(I147*H147,2)</f>
        <v>0</v>
      </c>
      <c r="BL147" s="17" t="s">
        <v>173</v>
      </c>
      <c r="BM147" s="17" t="s">
        <v>242</v>
      </c>
    </row>
    <row r="148" s="1" customFormat="1">
      <c r="B148" s="39"/>
      <c r="C148" s="40"/>
      <c r="D148" s="228" t="s">
        <v>174</v>
      </c>
      <c r="E148" s="40"/>
      <c r="F148" s="229" t="s">
        <v>243</v>
      </c>
      <c r="G148" s="40"/>
      <c r="H148" s="40"/>
      <c r="I148" s="145"/>
      <c r="J148" s="40"/>
      <c r="K148" s="40"/>
      <c r="L148" s="44"/>
      <c r="M148" s="230"/>
      <c r="N148" s="80"/>
      <c r="O148" s="80"/>
      <c r="P148" s="80"/>
      <c r="Q148" s="80"/>
      <c r="R148" s="80"/>
      <c r="S148" s="80"/>
      <c r="T148" s="81"/>
      <c r="AT148" s="17" t="s">
        <v>174</v>
      </c>
      <c r="AU148" s="17" t="s">
        <v>85</v>
      </c>
    </row>
    <row r="149" s="12" customFormat="1">
      <c r="B149" s="231"/>
      <c r="C149" s="232"/>
      <c r="D149" s="228" t="s">
        <v>176</v>
      </c>
      <c r="E149" s="233" t="s">
        <v>1</v>
      </c>
      <c r="F149" s="234" t="s">
        <v>235</v>
      </c>
      <c r="G149" s="232"/>
      <c r="H149" s="233" t="s">
        <v>1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176</v>
      </c>
      <c r="AU149" s="240" t="s">
        <v>85</v>
      </c>
      <c r="AV149" s="12" t="s">
        <v>85</v>
      </c>
      <c r="AW149" s="12" t="s">
        <v>42</v>
      </c>
      <c r="AX149" s="12" t="s">
        <v>78</v>
      </c>
      <c r="AY149" s="240" t="s">
        <v>167</v>
      </c>
    </row>
    <row r="150" s="13" customFormat="1">
      <c r="B150" s="241"/>
      <c r="C150" s="242"/>
      <c r="D150" s="228" t="s">
        <v>176</v>
      </c>
      <c r="E150" s="243" t="s">
        <v>1</v>
      </c>
      <c r="F150" s="244" t="s">
        <v>244</v>
      </c>
      <c r="G150" s="242"/>
      <c r="H150" s="245">
        <v>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176</v>
      </c>
      <c r="AU150" s="251" t="s">
        <v>85</v>
      </c>
      <c r="AV150" s="13" t="s">
        <v>87</v>
      </c>
      <c r="AW150" s="13" t="s">
        <v>42</v>
      </c>
      <c r="AX150" s="13" t="s">
        <v>78</v>
      </c>
      <c r="AY150" s="251" t="s">
        <v>167</v>
      </c>
    </row>
    <row r="151" s="13" customFormat="1">
      <c r="B151" s="241"/>
      <c r="C151" s="242"/>
      <c r="D151" s="228" t="s">
        <v>176</v>
      </c>
      <c r="E151" s="243" t="s">
        <v>1</v>
      </c>
      <c r="F151" s="244" t="s">
        <v>245</v>
      </c>
      <c r="G151" s="242"/>
      <c r="H151" s="245">
        <v>56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AT151" s="251" t="s">
        <v>176</v>
      </c>
      <c r="AU151" s="251" t="s">
        <v>85</v>
      </c>
      <c r="AV151" s="13" t="s">
        <v>87</v>
      </c>
      <c r="AW151" s="13" t="s">
        <v>42</v>
      </c>
      <c r="AX151" s="13" t="s">
        <v>78</v>
      </c>
      <c r="AY151" s="251" t="s">
        <v>167</v>
      </c>
    </row>
    <row r="152" s="13" customFormat="1">
      <c r="B152" s="241"/>
      <c r="C152" s="242"/>
      <c r="D152" s="228" t="s">
        <v>176</v>
      </c>
      <c r="E152" s="243" t="s">
        <v>1</v>
      </c>
      <c r="F152" s="244" t="s">
        <v>246</v>
      </c>
      <c r="G152" s="242"/>
      <c r="H152" s="245">
        <v>11.699999999999999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176</v>
      </c>
      <c r="AU152" s="251" t="s">
        <v>85</v>
      </c>
      <c r="AV152" s="13" t="s">
        <v>87</v>
      </c>
      <c r="AW152" s="13" t="s">
        <v>42</v>
      </c>
      <c r="AX152" s="13" t="s">
        <v>78</v>
      </c>
      <c r="AY152" s="251" t="s">
        <v>167</v>
      </c>
    </row>
    <row r="153" s="13" customFormat="1">
      <c r="B153" s="241"/>
      <c r="C153" s="242"/>
      <c r="D153" s="228" t="s">
        <v>176</v>
      </c>
      <c r="E153" s="243" t="s">
        <v>1</v>
      </c>
      <c r="F153" s="244" t="s">
        <v>247</v>
      </c>
      <c r="G153" s="242"/>
      <c r="H153" s="245">
        <v>11.699999999999999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AT153" s="251" t="s">
        <v>176</v>
      </c>
      <c r="AU153" s="251" t="s">
        <v>85</v>
      </c>
      <c r="AV153" s="13" t="s">
        <v>87</v>
      </c>
      <c r="AW153" s="13" t="s">
        <v>42</v>
      </c>
      <c r="AX153" s="13" t="s">
        <v>78</v>
      </c>
      <c r="AY153" s="251" t="s">
        <v>167</v>
      </c>
    </row>
    <row r="154" s="13" customFormat="1">
      <c r="B154" s="241"/>
      <c r="C154" s="242"/>
      <c r="D154" s="228" t="s">
        <v>176</v>
      </c>
      <c r="E154" s="243" t="s">
        <v>1</v>
      </c>
      <c r="F154" s="244" t="s">
        <v>248</v>
      </c>
      <c r="G154" s="242"/>
      <c r="H154" s="245">
        <v>26.800000000000001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AT154" s="251" t="s">
        <v>176</v>
      </c>
      <c r="AU154" s="251" t="s">
        <v>85</v>
      </c>
      <c r="AV154" s="13" t="s">
        <v>87</v>
      </c>
      <c r="AW154" s="13" t="s">
        <v>42</v>
      </c>
      <c r="AX154" s="13" t="s">
        <v>78</v>
      </c>
      <c r="AY154" s="251" t="s">
        <v>167</v>
      </c>
    </row>
    <row r="155" s="13" customFormat="1">
      <c r="B155" s="241"/>
      <c r="C155" s="242"/>
      <c r="D155" s="228" t="s">
        <v>176</v>
      </c>
      <c r="E155" s="243" t="s">
        <v>1</v>
      </c>
      <c r="F155" s="244" t="s">
        <v>249</v>
      </c>
      <c r="G155" s="242"/>
      <c r="H155" s="245">
        <v>17.800000000000001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176</v>
      </c>
      <c r="AU155" s="251" t="s">
        <v>85</v>
      </c>
      <c r="AV155" s="13" t="s">
        <v>87</v>
      </c>
      <c r="AW155" s="13" t="s">
        <v>42</v>
      </c>
      <c r="AX155" s="13" t="s">
        <v>78</v>
      </c>
      <c r="AY155" s="251" t="s">
        <v>167</v>
      </c>
    </row>
    <row r="156" s="12" customFormat="1">
      <c r="B156" s="231"/>
      <c r="C156" s="232"/>
      <c r="D156" s="228" t="s">
        <v>176</v>
      </c>
      <c r="E156" s="233" t="s">
        <v>1</v>
      </c>
      <c r="F156" s="234" t="s">
        <v>238</v>
      </c>
      <c r="G156" s="232"/>
      <c r="H156" s="233" t="s">
        <v>1</v>
      </c>
      <c r="I156" s="235"/>
      <c r="J156" s="232"/>
      <c r="K156" s="232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176</v>
      </c>
      <c r="AU156" s="240" t="s">
        <v>85</v>
      </c>
      <c r="AV156" s="12" t="s">
        <v>85</v>
      </c>
      <c r="AW156" s="12" t="s">
        <v>42</v>
      </c>
      <c r="AX156" s="12" t="s">
        <v>78</v>
      </c>
      <c r="AY156" s="240" t="s">
        <v>167</v>
      </c>
    </row>
    <row r="157" s="14" customFormat="1">
      <c r="B157" s="252"/>
      <c r="C157" s="253"/>
      <c r="D157" s="228" t="s">
        <v>176</v>
      </c>
      <c r="E157" s="254" t="s">
        <v>119</v>
      </c>
      <c r="F157" s="255" t="s">
        <v>181</v>
      </c>
      <c r="G157" s="253"/>
      <c r="H157" s="256">
        <v>128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AT157" s="262" t="s">
        <v>176</v>
      </c>
      <c r="AU157" s="262" t="s">
        <v>85</v>
      </c>
      <c r="AV157" s="14" t="s">
        <v>173</v>
      </c>
      <c r="AW157" s="14" t="s">
        <v>42</v>
      </c>
      <c r="AX157" s="14" t="s">
        <v>85</v>
      </c>
      <c r="AY157" s="262" t="s">
        <v>167</v>
      </c>
    </row>
    <row r="158" s="1" customFormat="1" ht="22.5" customHeight="1">
      <c r="B158" s="39"/>
      <c r="C158" s="216" t="s">
        <v>210</v>
      </c>
      <c r="D158" s="216" t="s">
        <v>168</v>
      </c>
      <c r="E158" s="217" t="s">
        <v>250</v>
      </c>
      <c r="F158" s="218" t="s">
        <v>251</v>
      </c>
      <c r="G158" s="219" t="s">
        <v>101</v>
      </c>
      <c r="H158" s="220">
        <v>36</v>
      </c>
      <c r="I158" s="221"/>
      <c r="J158" s="222">
        <f>ROUND(I158*H158,2)</f>
        <v>0</v>
      </c>
      <c r="K158" s="218" t="s">
        <v>172</v>
      </c>
      <c r="L158" s="44"/>
      <c r="M158" s="223" t="s">
        <v>1</v>
      </c>
      <c r="N158" s="224" t="s">
        <v>51</v>
      </c>
      <c r="O158" s="80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AR158" s="17" t="s">
        <v>173</v>
      </c>
      <c r="AT158" s="17" t="s">
        <v>168</v>
      </c>
      <c r="AU158" s="17" t="s">
        <v>85</v>
      </c>
      <c r="AY158" s="17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7" t="s">
        <v>173</v>
      </c>
      <c r="BK158" s="227">
        <f>ROUND(I158*H158,2)</f>
        <v>0</v>
      </c>
      <c r="BL158" s="17" t="s">
        <v>173</v>
      </c>
      <c r="BM158" s="17" t="s">
        <v>252</v>
      </c>
    </row>
    <row r="159" s="1" customFormat="1">
      <c r="B159" s="39"/>
      <c r="C159" s="40"/>
      <c r="D159" s="228" t="s">
        <v>174</v>
      </c>
      <c r="E159" s="40"/>
      <c r="F159" s="229" t="s">
        <v>253</v>
      </c>
      <c r="G159" s="40"/>
      <c r="H159" s="40"/>
      <c r="I159" s="145"/>
      <c r="J159" s="40"/>
      <c r="K159" s="40"/>
      <c r="L159" s="44"/>
      <c r="M159" s="230"/>
      <c r="N159" s="80"/>
      <c r="O159" s="80"/>
      <c r="P159" s="80"/>
      <c r="Q159" s="80"/>
      <c r="R159" s="80"/>
      <c r="S159" s="80"/>
      <c r="T159" s="81"/>
      <c r="AT159" s="17" t="s">
        <v>174</v>
      </c>
      <c r="AU159" s="17" t="s">
        <v>85</v>
      </c>
    </row>
    <row r="160" s="13" customFormat="1">
      <c r="B160" s="241"/>
      <c r="C160" s="242"/>
      <c r="D160" s="228" t="s">
        <v>176</v>
      </c>
      <c r="E160" s="243" t="s">
        <v>1</v>
      </c>
      <c r="F160" s="244" t="s">
        <v>254</v>
      </c>
      <c r="G160" s="242"/>
      <c r="H160" s="245">
        <v>6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176</v>
      </c>
      <c r="AU160" s="251" t="s">
        <v>85</v>
      </c>
      <c r="AV160" s="13" t="s">
        <v>87</v>
      </c>
      <c r="AW160" s="13" t="s">
        <v>42</v>
      </c>
      <c r="AX160" s="13" t="s">
        <v>78</v>
      </c>
      <c r="AY160" s="251" t="s">
        <v>167</v>
      </c>
    </row>
    <row r="161" s="13" customFormat="1">
      <c r="B161" s="241"/>
      <c r="C161" s="242"/>
      <c r="D161" s="228" t="s">
        <v>176</v>
      </c>
      <c r="E161" s="243" t="s">
        <v>1</v>
      </c>
      <c r="F161" s="244" t="s">
        <v>255</v>
      </c>
      <c r="G161" s="242"/>
      <c r="H161" s="245">
        <v>20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176</v>
      </c>
      <c r="AU161" s="251" t="s">
        <v>85</v>
      </c>
      <c r="AV161" s="13" t="s">
        <v>87</v>
      </c>
      <c r="AW161" s="13" t="s">
        <v>42</v>
      </c>
      <c r="AX161" s="13" t="s">
        <v>78</v>
      </c>
      <c r="AY161" s="251" t="s">
        <v>167</v>
      </c>
    </row>
    <row r="162" s="13" customFormat="1">
      <c r="B162" s="241"/>
      <c r="C162" s="242"/>
      <c r="D162" s="228" t="s">
        <v>176</v>
      </c>
      <c r="E162" s="243" t="s">
        <v>1</v>
      </c>
      <c r="F162" s="244" t="s">
        <v>256</v>
      </c>
      <c r="G162" s="242"/>
      <c r="H162" s="245">
        <v>10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176</v>
      </c>
      <c r="AU162" s="251" t="s">
        <v>85</v>
      </c>
      <c r="AV162" s="13" t="s">
        <v>87</v>
      </c>
      <c r="AW162" s="13" t="s">
        <v>42</v>
      </c>
      <c r="AX162" s="13" t="s">
        <v>78</v>
      </c>
      <c r="AY162" s="251" t="s">
        <v>167</v>
      </c>
    </row>
    <row r="163" s="14" customFormat="1">
      <c r="B163" s="252"/>
      <c r="C163" s="253"/>
      <c r="D163" s="228" t="s">
        <v>176</v>
      </c>
      <c r="E163" s="254" t="s">
        <v>1</v>
      </c>
      <c r="F163" s="255" t="s">
        <v>181</v>
      </c>
      <c r="G163" s="253"/>
      <c r="H163" s="256">
        <v>36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AT163" s="262" t="s">
        <v>176</v>
      </c>
      <c r="AU163" s="262" t="s">
        <v>85</v>
      </c>
      <c r="AV163" s="14" t="s">
        <v>173</v>
      </c>
      <c r="AW163" s="14" t="s">
        <v>42</v>
      </c>
      <c r="AX163" s="14" t="s">
        <v>85</v>
      </c>
      <c r="AY163" s="262" t="s">
        <v>167</v>
      </c>
    </row>
    <row r="164" s="1" customFormat="1" ht="22.5" customHeight="1">
      <c r="B164" s="39"/>
      <c r="C164" s="216" t="s">
        <v>257</v>
      </c>
      <c r="D164" s="216" t="s">
        <v>168</v>
      </c>
      <c r="E164" s="217" t="s">
        <v>258</v>
      </c>
      <c r="F164" s="218" t="s">
        <v>259</v>
      </c>
      <c r="G164" s="219" t="s">
        <v>260</v>
      </c>
      <c r="H164" s="220">
        <v>8</v>
      </c>
      <c r="I164" s="221"/>
      <c r="J164" s="222">
        <f>ROUND(I164*H164,2)</f>
        <v>0</v>
      </c>
      <c r="K164" s="218" t="s">
        <v>172</v>
      </c>
      <c r="L164" s="44"/>
      <c r="M164" s="223" t="s">
        <v>1</v>
      </c>
      <c r="N164" s="224" t="s">
        <v>51</v>
      </c>
      <c r="O164" s="80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AR164" s="17" t="s">
        <v>173</v>
      </c>
      <c r="AT164" s="17" t="s">
        <v>168</v>
      </c>
      <c r="AU164" s="17" t="s">
        <v>85</v>
      </c>
      <c r="AY164" s="17" t="s">
        <v>167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173</v>
      </c>
      <c r="BK164" s="227">
        <f>ROUND(I164*H164,2)</f>
        <v>0</v>
      </c>
      <c r="BL164" s="17" t="s">
        <v>173</v>
      </c>
      <c r="BM164" s="17" t="s">
        <v>118</v>
      </c>
    </row>
    <row r="165" s="1" customFormat="1">
      <c r="B165" s="39"/>
      <c r="C165" s="40"/>
      <c r="D165" s="228" t="s">
        <v>174</v>
      </c>
      <c r="E165" s="40"/>
      <c r="F165" s="229" t="s">
        <v>261</v>
      </c>
      <c r="G165" s="40"/>
      <c r="H165" s="40"/>
      <c r="I165" s="145"/>
      <c r="J165" s="40"/>
      <c r="K165" s="40"/>
      <c r="L165" s="44"/>
      <c r="M165" s="230"/>
      <c r="N165" s="80"/>
      <c r="O165" s="80"/>
      <c r="P165" s="80"/>
      <c r="Q165" s="80"/>
      <c r="R165" s="80"/>
      <c r="S165" s="80"/>
      <c r="T165" s="81"/>
      <c r="AT165" s="17" t="s">
        <v>174</v>
      </c>
      <c r="AU165" s="17" t="s">
        <v>85</v>
      </c>
    </row>
    <row r="166" s="13" customFormat="1">
      <c r="B166" s="241"/>
      <c r="C166" s="242"/>
      <c r="D166" s="228" t="s">
        <v>176</v>
      </c>
      <c r="E166" s="243" t="s">
        <v>1</v>
      </c>
      <c r="F166" s="244" t="s">
        <v>262</v>
      </c>
      <c r="G166" s="242"/>
      <c r="H166" s="245">
        <v>4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AT166" s="251" t="s">
        <v>176</v>
      </c>
      <c r="AU166" s="251" t="s">
        <v>85</v>
      </c>
      <c r="AV166" s="13" t="s">
        <v>87</v>
      </c>
      <c r="AW166" s="13" t="s">
        <v>42</v>
      </c>
      <c r="AX166" s="13" t="s">
        <v>78</v>
      </c>
      <c r="AY166" s="251" t="s">
        <v>167</v>
      </c>
    </row>
    <row r="167" s="13" customFormat="1">
      <c r="B167" s="241"/>
      <c r="C167" s="242"/>
      <c r="D167" s="228" t="s">
        <v>176</v>
      </c>
      <c r="E167" s="243" t="s">
        <v>1</v>
      </c>
      <c r="F167" s="244" t="s">
        <v>263</v>
      </c>
      <c r="G167" s="242"/>
      <c r="H167" s="245">
        <v>4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176</v>
      </c>
      <c r="AU167" s="251" t="s">
        <v>85</v>
      </c>
      <c r="AV167" s="13" t="s">
        <v>87</v>
      </c>
      <c r="AW167" s="13" t="s">
        <v>42</v>
      </c>
      <c r="AX167" s="13" t="s">
        <v>78</v>
      </c>
      <c r="AY167" s="251" t="s">
        <v>167</v>
      </c>
    </row>
    <row r="168" s="12" customFormat="1">
      <c r="B168" s="231"/>
      <c r="C168" s="232"/>
      <c r="D168" s="228" t="s">
        <v>176</v>
      </c>
      <c r="E168" s="233" t="s">
        <v>1</v>
      </c>
      <c r="F168" s="234" t="s">
        <v>264</v>
      </c>
      <c r="G168" s="232"/>
      <c r="H168" s="233" t="s">
        <v>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176</v>
      </c>
      <c r="AU168" s="240" t="s">
        <v>85</v>
      </c>
      <c r="AV168" s="12" t="s">
        <v>85</v>
      </c>
      <c r="AW168" s="12" t="s">
        <v>42</v>
      </c>
      <c r="AX168" s="12" t="s">
        <v>78</v>
      </c>
      <c r="AY168" s="240" t="s">
        <v>167</v>
      </c>
    </row>
    <row r="169" s="14" customFormat="1">
      <c r="B169" s="252"/>
      <c r="C169" s="253"/>
      <c r="D169" s="228" t="s">
        <v>176</v>
      </c>
      <c r="E169" s="254" t="s">
        <v>1</v>
      </c>
      <c r="F169" s="255" t="s">
        <v>181</v>
      </c>
      <c r="G169" s="253"/>
      <c r="H169" s="256">
        <v>8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AT169" s="262" t="s">
        <v>176</v>
      </c>
      <c r="AU169" s="262" t="s">
        <v>85</v>
      </c>
      <c r="AV169" s="14" t="s">
        <v>173</v>
      </c>
      <c r="AW169" s="14" t="s">
        <v>42</v>
      </c>
      <c r="AX169" s="14" t="s">
        <v>85</v>
      </c>
      <c r="AY169" s="262" t="s">
        <v>167</v>
      </c>
    </row>
    <row r="170" s="1" customFormat="1" ht="22.5" customHeight="1">
      <c r="B170" s="39"/>
      <c r="C170" s="216" t="s">
        <v>215</v>
      </c>
      <c r="D170" s="216" t="s">
        <v>168</v>
      </c>
      <c r="E170" s="217" t="s">
        <v>265</v>
      </c>
      <c r="F170" s="218" t="s">
        <v>266</v>
      </c>
      <c r="G170" s="219" t="s">
        <v>267</v>
      </c>
      <c r="H170" s="220">
        <v>964</v>
      </c>
      <c r="I170" s="221"/>
      <c r="J170" s="222">
        <f>ROUND(I170*H170,2)</f>
        <v>0</v>
      </c>
      <c r="K170" s="218" t="s">
        <v>172</v>
      </c>
      <c r="L170" s="44"/>
      <c r="M170" s="223" t="s">
        <v>1</v>
      </c>
      <c r="N170" s="224" t="s">
        <v>51</v>
      </c>
      <c r="O170" s="80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17" t="s">
        <v>173</v>
      </c>
      <c r="AT170" s="17" t="s">
        <v>168</v>
      </c>
      <c r="AU170" s="17" t="s">
        <v>85</v>
      </c>
      <c r="AY170" s="17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7" t="s">
        <v>173</v>
      </c>
      <c r="BK170" s="227">
        <f>ROUND(I170*H170,2)</f>
        <v>0</v>
      </c>
      <c r="BL170" s="17" t="s">
        <v>173</v>
      </c>
      <c r="BM170" s="17" t="s">
        <v>268</v>
      </c>
    </row>
    <row r="171" s="1" customFormat="1">
      <c r="B171" s="39"/>
      <c r="C171" s="40"/>
      <c r="D171" s="228" t="s">
        <v>174</v>
      </c>
      <c r="E171" s="40"/>
      <c r="F171" s="229" t="s">
        <v>269</v>
      </c>
      <c r="G171" s="40"/>
      <c r="H171" s="40"/>
      <c r="I171" s="145"/>
      <c r="J171" s="40"/>
      <c r="K171" s="40"/>
      <c r="L171" s="44"/>
      <c r="M171" s="230"/>
      <c r="N171" s="80"/>
      <c r="O171" s="80"/>
      <c r="P171" s="80"/>
      <c r="Q171" s="80"/>
      <c r="R171" s="80"/>
      <c r="S171" s="80"/>
      <c r="T171" s="81"/>
      <c r="AT171" s="17" t="s">
        <v>174</v>
      </c>
      <c r="AU171" s="17" t="s">
        <v>85</v>
      </c>
    </row>
    <row r="172" s="12" customFormat="1">
      <c r="B172" s="231"/>
      <c r="C172" s="232"/>
      <c r="D172" s="228" t="s">
        <v>176</v>
      </c>
      <c r="E172" s="233" t="s">
        <v>1</v>
      </c>
      <c r="F172" s="234" t="s">
        <v>270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176</v>
      </c>
      <c r="AU172" s="240" t="s">
        <v>85</v>
      </c>
      <c r="AV172" s="12" t="s">
        <v>85</v>
      </c>
      <c r="AW172" s="12" t="s">
        <v>42</v>
      </c>
      <c r="AX172" s="12" t="s">
        <v>78</v>
      </c>
      <c r="AY172" s="240" t="s">
        <v>167</v>
      </c>
    </row>
    <row r="173" s="13" customFormat="1">
      <c r="B173" s="241"/>
      <c r="C173" s="242"/>
      <c r="D173" s="228" t="s">
        <v>176</v>
      </c>
      <c r="E173" s="243" t="s">
        <v>1</v>
      </c>
      <c r="F173" s="244" t="s">
        <v>271</v>
      </c>
      <c r="G173" s="242"/>
      <c r="H173" s="245">
        <v>292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176</v>
      </c>
      <c r="AU173" s="251" t="s">
        <v>85</v>
      </c>
      <c r="AV173" s="13" t="s">
        <v>87</v>
      </c>
      <c r="AW173" s="13" t="s">
        <v>42</v>
      </c>
      <c r="AX173" s="13" t="s">
        <v>78</v>
      </c>
      <c r="AY173" s="251" t="s">
        <v>167</v>
      </c>
    </row>
    <row r="174" s="12" customFormat="1">
      <c r="B174" s="231"/>
      <c r="C174" s="232"/>
      <c r="D174" s="228" t="s">
        <v>176</v>
      </c>
      <c r="E174" s="233" t="s">
        <v>1</v>
      </c>
      <c r="F174" s="234" t="s">
        <v>272</v>
      </c>
      <c r="G174" s="232"/>
      <c r="H174" s="233" t="s">
        <v>1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176</v>
      </c>
      <c r="AU174" s="240" t="s">
        <v>85</v>
      </c>
      <c r="AV174" s="12" t="s">
        <v>85</v>
      </c>
      <c r="AW174" s="12" t="s">
        <v>42</v>
      </c>
      <c r="AX174" s="12" t="s">
        <v>78</v>
      </c>
      <c r="AY174" s="240" t="s">
        <v>167</v>
      </c>
    </row>
    <row r="175" s="13" customFormat="1">
      <c r="B175" s="241"/>
      <c r="C175" s="242"/>
      <c r="D175" s="228" t="s">
        <v>176</v>
      </c>
      <c r="E175" s="243" t="s">
        <v>1</v>
      </c>
      <c r="F175" s="244" t="s">
        <v>273</v>
      </c>
      <c r="G175" s="242"/>
      <c r="H175" s="245">
        <v>328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AT175" s="251" t="s">
        <v>176</v>
      </c>
      <c r="AU175" s="251" t="s">
        <v>85</v>
      </c>
      <c r="AV175" s="13" t="s">
        <v>87</v>
      </c>
      <c r="AW175" s="13" t="s">
        <v>42</v>
      </c>
      <c r="AX175" s="13" t="s">
        <v>78</v>
      </c>
      <c r="AY175" s="251" t="s">
        <v>167</v>
      </c>
    </row>
    <row r="176" s="12" customFormat="1">
      <c r="B176" s="231"/>
      <c r="C176" s="232"/>
      <c r="D176" s="228" t="s">
        <v>176</v>
      </c>
      <c r="E176" s="233" t="s">
        <v>1</v>
      </c>
      <c r="F176" s="234" t="s">
        <v>274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176</v>
      </c>
      <c r="AU176" s="240" t="s">
        <v>85</v>
      </c>
      <c r="AV176" s="12" t="s">
        <v>85</v>
      </c>
      <c r="AW176" s="12" t="s">
        <v>42</v>
      </c>
      <c r="AX176" s="12" t="s">
        <v>78</v>
      </c>
      <c r="AY176" s="240" t="s">
        <v>167</v>
      </c>
    </row>
    <row r="177" s="13" customFormat="1">
      <c r="B177" s="241"/>
      <c r="C177" s="242"/>
      <c r="D177" s="228" t="s">
        <v>176</v>
      </c>
      <c r="E177" s="243" t="s">
        <v>1</v>
      </c>
      <c r="F177" s="244" t="s">
        <v>275</v>
      </c>
      <c r="G177" s="242"/>
      <c r="H177" s="245">
        <v>344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AT177" s="251" t="s">
        <v>176</v>
      </c>
      <c r="AU177" s="251" t="s">
        <v>85</v>
      </c>
      <c r="AV177" s="13" t="s">
        <v>87</v>
      </c>
      <c r="AW177" s="13" t="s">
        <v>42</v>
      </c>
      <c r="AX177" s="13" t="s">
        <v>78</v>
      </c>
      <c r="AY177" s="251" t="s">
        <v>167</v>
      </c>
    </row>
    <row r="178" s="14" customFormat="1">
      <c r="B178" s="252"/>
      <c r="C178" s="253"/>
      <c r="D178" s="228" t="s">
        <v>176</v>
      </c>
      <c r="E178" s="254" t="s">
        <v>1</v>
      </c>
      <c r="F178" s="255" t="s">
        <v>181</v>
      </c>
      <c r="G178" s="253"/>
      <c r="H178" s="256">
        <v>964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AT178" s="262" t="s">
        <v>176</v>
      </c>
      <c r="AU178" s="262" t="s">
        <v>85</v>
      </c>
      <c r="AV178" s="14" t="s">
        <v>173</v>
      </c>
      <c r="AW178" s="14" t="s">
        <v>42</v>
      </c>
      <c r="AX178" s="14" t="s">
        <v>85</v>
      </c>
      <c r="AY178" s="262" t="s">
        <v>167</v>
      </c>
    </row>
    <row r="179" s="1" customFormat="1" ht="22.5" customHeight="1">
      <c r="B179" s="39"/>
      <c r="C179" s="216" t="s">
        <v>8</v>
      </c>
      <c r="D179" s="216" t="s">
        <v>168</v>
      </c>
      <c r="E179" s="217" t="s">
        <v>276</v>
      </c>
      <c r="F179" s="218" t="s">
        <v>277</v>
      </c>
      <c r="G179" s="219" t="s">
        <v>105</v>
      </c>
      <c r="H179" s="220">
        <v>1.6000000000000001</v>
      </c>
      <c r="I179" s="221"/>
      <c r="J179" s="222">
        <f>ROUND(I179*H179,2)</f>
        <v>0</v>
      </c>
      <c r="K179" s="218" t="s">
        <v>172</v>
      </c>
      <c r="L179" s="44"/>
      <c r="M179" s="223" t="s">
        <v>1</v>
      </c>
      <c r="N179" s="224" t="s">
        <v>51</v>
      </c>
      <c r="O179" s="80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7" t="s">
        <v>173</v>
      </c>
      <c r="AT179" s="17" t="s">
        <v>168</v>
      </c>
      <c r="AU179" s="17" t="s">
        <v>85</v>
      </c>
      <c r="AY179" s="17" t="s">
        <v>167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7" t="s">
        <v>173</v>
      </c>
      <c r="BK179" s="227">
        <f>ROUND(I179*H179,2)</f>
        <v>0</v>
      </c>
      <c r="BL179" s="17" t="s">
        <v>173</v>
      </c>
      <c r="BM179" s="17" t="s">
        <v>278</v>
      </c>
    </row>
    <row r="180" s="1" customFormat="1">
      <c r="B180" s="39"/>
      <c r="C180" s="40"/>
      <c r="D180" s="228" t="s">
        <v>174</v>
      </c>
      <c r="E180" s="40"/>
      <c r="F180" s="229" t="s">
        <v>279</v>
      </c>
      <c r="G180" s="40"/>
      <c r="H180" s="40"/>
      <c r="I180" s="145"/>
      <c r="J180" s="40"/>
      <c r="K180" s="40"/>
      <c r="L180" s="44"/>
      <c r="M180" s="230"/>
      <c r="N180" s="80"/>
      <c r="O180" s="80"/>
      <c r="P180" s="80"/>
      <c r="Q180" s="80"/>
      <c r="R180" s="80"/>
      <c r="S180" s="80"/>
      <c r="T180" s="81"/>
      <c r="AT180" s="17" t="s">
        <v>174</v>
      </c>
      <c r="AU180" s="17" t="s">
        <v>85</v>
      </c>
    </row>
    <row r="181" s="1" customFormat="1">
      <c r="B181" s="39"/>
      <c r="C181" s="40"/>
      <c r="D181" s="228" t="s">
        <v>217</v>
      </c>
      <c r="E181" s="40"/>
      <c r="F181" s="263" t="s">
        <v>280</v>
      </c>
      <c r="G181" s="40"/>
      <c r="H181" s="40"/>
      <c r="I181" s="145"/>
      <c r="J181" s="40"/>
      <c r="K181" s="40"/>
      <c r="L181" s="44"/>
      <c r="M181" s="230"/>
      <c r="N181" s="80"/>
      <c r="O181" s="80"/>
      <c r="P181" s="80"/>
      <c r="Q181" s="80"/>
      <c r="R181" s="80"/>
      <c r="S181" s="80"/>
      <c r="T181" s="81"/>
      <c r="AT181" s="17" t="s">
        <v>217</v>
      </c>
      <c r="AU181" s="17" t="s">
        <v>85</v>
      </c>
    </row>
    <row r="182" s="1" customFormat="1" ht="22.5" customHeight="1">
      <c r="B182" s="39"/>
      <c r="C182" s="216" t="s">
        <v>223</v>
      </c>
      <c r="D182" s="216" t="s">
        <v>168</v>
      </c>
      <c r="E182" s="217" t="s">
        <v>281</v>
      </c>
      <c r="F182" s="218" t="s">
        <v>282</v>
      </c>
      <c r="G182" s="219" t="s">
        <v>105</v>
      </c>
      <c r="H182" s="220">
        <v>0.021999999999999999</v>
      </c>
      <c r="I182" s="221"/>
      <c r="J182" s="222">
        <f>ROUND(I182*H182,2)</f>
        <v>0</v>
      </c>
      <c r="K182" s="218" t="s">
        <v>172</v>
      </c>
      <c r="L182" s="44"/>
      <c r="M182" s="223" t="s">
        <v>1</v>
      </c>
      <c r="N182" s="224" t="s">
        <v>51</v>
      </c>
      <c r="O182" s="80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AR182" s="17" t="s">
        <v>173</v>
      </c>
      <c r="AT182" s="17" t="s">
        <v>168</v>
      </c>
      <c r="AU182" s="17" t="s">
        <v>85</v>
      </c>
      <c r="AY182" s="17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7" t="s">
        <v>173</v>
      </c>
      <c r="BK182" s="227">
        <f>ROUND(I182*H182,2)</f>
        <v>0</v>
      </c>
      <c r="BL182" s="17" t="s">
        <v>173</v>
      </c>
      <c r="BM182" s="17" t="s">
        <v>283</v>
      </c>
    </row>
    <row r="183" s="1" customFormat="1">
      <c r="B183" s="39"/>
      <c r="C183" s="40"/>
      <c r="D183" s="228" t="s">
        <v>174</v>
      </c>
      <c r="E183" s="40"/>
      <c r="F183" s="229" t="s">
        <v>284</v>
      </c>
      <c r="G183" s="40"/>
      <c r="H183" s="40"/>
      <c r="I183" s="145"/>
      <c r="J183" s="40"/>
      <c r="K183" s="40"/>
      <c r="L183" s="44"/>
      <c r="M183" s="230"/>
      <c r="N183" s="80"/>
      <c r="O183" s="80"/>
      <c r="P183" s="80"/>
      <c r="Q183" s="80"/>
      <c r="R183" s="80"/>
      <c r="S183" s="80"/>
      <c r="T183" s="81"/>
      <c r="AT183" s="17" t="s">
        <v>174</v>
      </c>
      <c r="AU183" s="17" t="s">
        <v>85</v>
      </c>
    </row>
    <row r="184" s="1" customFormat="1">
      <c r="B184" s="39"/>
      <c r="C184" s="40"/>
      <c r="D184" s="228" t="s">
        <v>217</v>
      </c>
      <c r="E184" s="40"/>
      <c r="F184" s="263" t="s">
        <v>285</v>
      </c>
      <c r="G184" s="40"/>
      <c r="H184" s="40"/>
      <c r="I184" s="145"/>
      <c r="J184" s="40"/>
      <c r="K184" s="40"/>
      <c r="L184" s="44"/>
      <c r="M184" s="230"/>
      <c r="N184" s="80"/>
      <c r="O184" s="80"/>
      <c r="P184" s="80"/>
      <c r="Q184" s="80"/>
      <c r="R184" s="80"/>
      <c r="S184" s="80"/>
      <c r="T184" s="81"/>
      <c r="AT184" s="17" t="s">
        <v>217</v>
      </c>
      <c r="AU184" s="17" t="s">
        <v>85</v>
      </c>
    </row>
    <row r="185" s="1" customFormat="1" ht="22.5" customHeight="1">
      <c r="B185" s="39"/>
      <c r="C185" s="216" t="s">
        <v>286</v>
      </c>
      <c r="D185" s="216" t="s">
        <v>168</v>
      </c>
      <c r="E185" s="217" t="s">
        <v>287</v>
      </c>
      <c r="F185" s="218" t="s">
        <v>288</v>
      </c>
      <c r="G185" s="219" t="s">
        <v>105</v>
      </c>
      <c r="H185" s="220">
        <v>1.5780000000000001</v>
      </c>
      <c r="I185" s="221"/>
      <c r="J185" s="222">
        <f>ROUND(I185*H185,2)</f>
        <v>0</v>
      </c>
      <c r="K185" s="218" t="s">
        <v>172</v>
      </c>
      <c r="L185" s="44"/>
      <c r="M185" s="223" t="s">
        <v>1</v>
      </c>
      <c r="N185" s="224" t="s">
        <v>51</v>
      </c>
      <c r="O185" s="80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AR185" s="17" t="s">
        <v>173</v>
      </c>
      <c r="AT185" s="17" t="s">
        <v>168</v>
      </c>
      <c r="AU185" s="17" t="s">
        <v>85</v>
      </c>
      <c r="AY185" s="17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7" t="s">
        <v>173</v>
      </c>
      <c r="BK185" s="227">
        <f>ROUND(I185*H185,2)</f>
        <v>0</v>
      </c>
      <c r="BL185" s="17" t="s">
        <v>173</v>
      </c>
      <c r="BM185" s="17" t="s">
        <v>134</v>
      </c>
    </row>
    <row r="186" s="1" customFormat="1">
      <c r="B186" s="39"/>
      <c r="C186" s="40"/>
      <c r="D186" s="228" t="s">
        <v>174</v>
      </c>
      <c r="E186" s="40"/>
      <c r="F186" s="229" t="s">
        <v>289</v>
      </c>
      <c r="G186" s="40"/>
      <c r="H186" s="40"/>
      <c r="I186" s="145"/>
      <c r="J186" s="40"/>
      <c r="K186" s="40"/>
      <c r="L186" s="44"/>
      <c r="M186" s="230"/>
      <c r="N186" s="80"/>
      <c r="O186" s="80"/>
      <c r="P186" s="80"/>
      <c r="Q186" s="80"/>
      <c r="R186" s="80"/>
      <c r="S186" s="80"/>
      <c r="T186" s="81"/>
      <c r="AT186" s="17" t="s">
        <v>174</v>
      </c>
      <c r="AU186" s="17" t="s">
        <v>85</v>
      </c>
    </row>
    <row r="187" s="1" customFormat="1">
      <c r="B187" s="39"/>
      <c r="C187" s="40"/>
      <c r="D187" s="228" t="s">
        <v>217</v>
      </c>
      <c r="E187" s="40"/>
      <c r="F187" s="263" t="s">
        <v>290</v>
      </c>
      <c r="G187" s="40"/>
      <c r="H187" s="40"/>
      <c r="I187" s="145"/>
      <c r="J187" s="40"/>
      <c r="K187" s="40"/>
      <c r="L187" s="44"/>
      <c r="M187" s="230"/>
      <c r="N187" s="80"/>
      <c r="O187" s="80"/>
      <c r="P187" s="80"/>
      <c r="Q187" s="80"/>
      <c r="R187" s="80"/>
      <c r="S187" s="80"/>
      <c r="T187" s="81"/>
      <c r="AT187" s="17" t="s">
        <v>217</v>
      </c>
      <c r="AU187" s="17" t="s">
        <v>85</v>
      </c>
    </row>
    <row r="188" s="1" customFormat="1" ht="22.5" customHeight="1">
      <c r="B188" s="39"/>
      <c r="C188" s="216" t="s">
        <v>229</v>
      </c>
      <c r="D188" s="216" t="s">
        <v>168</v>
      </c>
      <c r="E188" s="217" t="s">
        <v>291</v>
      </c>
      <c r="F188" s="218" t="s">
        <v>292</v>
      </c>
      <c r="G188" s="219" t="s">
        <v>293</v>
      </c>
      <c r="H188" s="220">
        <v>6</v>
      </c>
      <c r="I188" s="221"/>
      <c r="J188" s="222">
        <f>ROUND(I188*H188,2)</f>
        <v>0</v>
      </c>
      <c r="K188" s="218" t="s">
        <v>172</v>
      </c>
      <c r="L188" s="44"/>
      <c r="M188" s="223" t="s">
        <v>1</v>
      </c>
      <c r="N188" s="224" t="s">
        <v>51</v>
      </c>
      <c r="O188" s="80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17" t="s">
        <v>173</v>
      </c>
      <c r="AT188" s="17" t="s">
        <v>168</v>
      </c>
      <c r="AU188" s="17" t="s">
        <v>85</v>
      </c>
      <c r="AY188" s="17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7" t="s">
        <v>173</v>
      </c>
      <c r="BK188" s="227">
        <f>ROUND(I188*H188,2)</f>
        <v>0</v>
      </c>
      <c r="BL188" s="17" t="s">
        <v>173</v>
      </c>
      <c r="BM188" s="17" t="s">
        <v>294</v>
      </c>
    </row>
    <row r="189" s="1" customFormat="1">
      <c r="B189" s="39"/>
      <c r="C189" s="40"/>
      <c r="D189" s="228" t="s">
        <v>174</v>
      </c>
      <c r="E189" s="40"/>
      <c r="F189" s="229" t="s">
        <v>295</v>
      </c>
      <c r="G189" s="40"/>
      <c r="H189" s="40"/>
      <c r="I189" s="145"/>
      <c r="J189" s="40"/>
      <c r="K189" s="40"/>
      <c r="L189" s="44"/>
      <c r="M189" s="230"/>
      <c r="N189" s="80"/>
      <c r="O189" s="80"/>
      <c r="P189" s="80"/>
      <c r="Q189" s="80"/>
      <c r="R189" s="80"/>
      <c r="S189" s="80"/>
      <c r="T189" s="81"/>
      <c r="AT189" s="17" t="s">
        <v>174</v>
      </c>
      <c r="AU189" s="17" t="s">
        <v>85</v>
      </c>
    </row>
    <row r="190" s="12" customFormat="1">
      <c r="B190" s="231"/>
      <c r="C190" s="232"/>
      <c r="D190" s="228" t="s">
        <v>176</v>
      </c>
      <c r="E190" s="233" t="s">
        <v>1</v>
      </c>
      <c r="F190" s="234" t="s">
        <v>296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176</v>
      </c>
      <c r="AU190" s="240" t="s">
        <v>85</v>
      </c>
      <c r="AV190" s="12" t="s">
        <v>85</v>
      </c>
      <c r="AW190" s="12" t="s">
        <v>42</v>
      </c>
      <c r="AX190" s="12" t="s">
        <v>78</v>
      </c>
      <c r="AY190" s="240" t="s">
        <v>167</v>
      </c>
    </row>
    <row r="191" s="13" customFormat="1">
      <c r="B191" s="241"/>
      <c r="C191" s="242"/>
      <c r="D191" s="228" t="s">
        <v>176</v>
      </c>
      <c r="E191" s="243" t="s">
        <v>1</v>
      </c>
      <c r="F191" s="244" t="s">
        <v>297</v>
      </c>
      <c r="G191" s="242"/>
      <c r="H191" s="245">
        <v>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176</v>
      </c>
      <c r="AU191" s="251" t="s">
        <v>85</v>
      </c>
      <c r="AV191" s="13" t="s">
        <v>87</v>
      </c>
      <c r="AW191" s="13" t="s">
        <v>42</v>
      </c>
      <c r="AX191" s="13" t="s">
        <v>78</v>
      </c>
      <c r="AY191" s="251" t="s">
        <v>167</v>
      </c>
    </row>
    <row r="192" s="13" customFormat="1">
      <c r="B192" s="241"/>
      <c r="C192" s="242"/>
      <c r="D192" s="228" t="s">
        <v>176</v>
      </c>
      <c r="E192" s="243" t="s">
        <v>1</v>
      </c>
      <c r="F192" s="244" t="s">
        <v>298</v>
      </c>
      <c r="G192" s="242"/>
      <c r="H192" s="245">
        <v>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176</v>
      </c>
      <c r="AU192" s="251" t="s">
        <v>85</v>
      </c>
      <c r="AV192" s="13" t="s">
        <v>87</v>
      </c>
      <c r="AW192" s="13" t="s">
        <v>42</v>
      </c>
      <c r="AX192" s="13" t="s">
        <v>78</v>
      </c>
      <c r="AY192" s="251" t="s">
        <v>167</v>
      </c>
    </row>
    <row r="193" s="13" customFormat="1">
      <c r="B193" s="241"/>
      <c r="C193" s="242"/>
      <c r="D193" s="228" t="s">
        <v>176</v>
      </c>
      <c r="E193" s="243" t="s">
        <v>1</v>
      </c>
      <c r="F193" s="244" t="s">
        <v>299</v>
      </c>
      <c r="G193" s="242"/>
      <c r="H193" s="245">
        <v>2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176</v>
      </c>
      <c r="AU193" s="251" t="s">
        <v>85</v>
      </c>
      <c r="AV193" s="13" t="s">
        <v>87</v>
      </c>
      <c r="AW193" s="13" t="s">
        <v>42</v>
      </c>
      <c r="AX193" s="13" t="s">
        <v>78</v>
      </c>
      <c r="AY193" s="251" t="s">
        <v>167</v>
      </c>
    </row>
    <row r="194" s="14" customFormat="1">
      <c r="B194" s="252"/>
      <c r="C194" s="253"/>
      <c r="D194" s="228" t="s">
        <v>176</v>
      </c>
      <c r="E194" s="254" t="s">
        <v>1</v>
      </c>
      <c r="F194" s="255" t="s">
        <v>181</v>
      </c>
      <c r="G194" s="253"/>
      <c r="H194" s="256">
        <v>6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AT194" s="262" t="s">
        <v>176</v>
      </c>
      <c r="AU194" s="262" t="s">
        <v>85</v>
      </c>
      <c r="AV194" s="14" t="s">
        <v>173</v>
      </c>
      <c r="AW194" s="14" t="s">
        <v>42</v>
      </c>
      <c r="AX194" s="14" t="s">
        <v>85</v>
      </c>
      <c r="AY194" s="262" t="s">
        <v>167</v>
      </c>
    </row>
    <row r="195" s="1" customFormat="1" ht="22.5" customHeight="1">
      <c r="B195" s="39"/>
      <c r="C195" s="216" t="s">
        <v>102</v>
      </c>
      <c r="D195" s="216" t="s">
        <v>168</v>
      </c>
      <c r="E195" s="217" t="s">
        <v>300</v>
      </c>
      <c r="F195" s="218" t="s">
        <v>301</v>
      </c>
      <c r="G195" s="219" t="s">
        <v>293</v>
      </c>
      <c r="H195" s="220">
        <v>6</v>
      </c>
      <c r="I195" s="221"/>
      <c r="J195" s="222">
        <f>ROUND(I195*H195,2)</f>
        <v>0</v>
      </c>
      <c r="K195" s="218" t="s">
        <v>172</v>
      </c>
      <c r="L195" s="44"/>
      <c r="M195" s="223" t="s">
        <v>1</v>
      </c>
      <c r="N195" s="224" t="s">
        <v>51</v>
      </c>
      <c r="O195" s="80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AR195" s="17" t="s">
        <v>173</v>
      </c>
      <c r="AT195" s="17" t="s">
        <v>168</v>
      </c>
      <c r="AU195" s="17" t="s">
        <v>85</v>
      </c>
      <c r="AY195" s="17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7" t="s">
        <v>173</v>
      </c>
      <c r="BK195" s="227">
        <f>ROUND(I195*H195,2)</f>
        <v>0</v>
      </c>
      <c r="BL195" s="17" t="s">
        <v>173</v>
      </c>
      <c r="BM195" s="17" t="s">
        <v>302</v>
      </c>
    </row>
    <row r="196" s="1" customFormat="1">
      <c r="B196" s="39"/>
      <c r="C196" s="40"/>
      <c r="D196" s="228" t="s">
        <v>174</v>
      </c>
      <c r="E196" s="40"/>
      <c r="F196" s="229" t="s">
        <v>303</v>
      </c>
      <c r="G196" s="40"/>
      <c r="H196" s="40"/>
      <c r="I196" s="145"/>
      <c r="J196" s="40"/>
      <c r="K196" s="40"/>
      <c r="L196" s="44"/>
      <c r="M196" s="230"/>
      <c r="N196" s="80"/>
      <c r="O196" s="80"/>
      <c r="P196" s="80"/>
      <c r="Q196" s="80"/>
      <c r="R196" s="80"/>
      <c r="S196" s="80"/>
      <c r="T196" s="81"/>
      <c r="AT196" s="17" t="s">
        <v>174</v>
      </c>
      <c r="AU196" s="17" t="s">
        <v>85</v>
      </c>
    </row>
    <row r="197" s="12" customFormat="1">
      <c r="B197" s="231"/>
      <c r="C197" s="232"/>
      <c r="D197" s="228" t="s">
        <v>176</v>
      </c>
      <c r="E197" s="233" t="s">
        <v>1</v>
      </c>
      <c r="F197" s="234" t="s">
        <v>304</v>
      </c>
      <c r="G197" s="232"/>
      <c r="H197" s="233" t="s">
        <v>1</v>
      </c>
      <c r="I197" s="235"/>
      <c r="J197" s="232"/>
      <c r="K197" s="232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176</v>
      </c>
      <c r="AU197" s="240" t="s">
        <v>85</v>
      </c>
      <c r="AV197" s="12" t="s">
        <v>85</v>
      </c>
      <c r="AW197" s="12" t="s">
        <v>42</v>
      </c>
      <c r="AX197" s="12" t="s">
        <v>78</v>
      </c>
      <c r="AY197" s="240" t="s">
        <v>167</v>
      </c>
    </row>
    <row r="198" s="13" customFormat="1">
      <c r="B198" s="241"/>
      <c r="C198" s="242"/>
      <c r="D198" s="228" t="s">
        <v>176</v>
      </c>
      <c r="E198" s="243" t="s">
        <v>1</v>
      </c>
      <c r="F198" s="244" t="s">
        <v>297</v>
      </c>
      <c r="G198" s="242"/>
      <c r="H198" s="245">
        <v>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176</v>
      </c>
      <c r="AU198" s="251" t="s">
        <v>85</v>
      </c>
      <c r="AV198" s="13" t="s">
        <v>87</v>
      </c>
      <c r="AW198" s="13" t="s">
        <v>42</v>
      </c>
      <c r="AX198" s="13" t="s">
        <v>78</v>
      </c>
      <c r="AY198" s="251" t="s">
        <v>167</v>
      </c>
    </row>
    <row r="199" s="13" customFormat="1">
      <c r="B199" s="241"/>
      <c r="C199" s="242"/>
      <c r="D199" s="228" t="s">
        <v>176</v>
      </c>
      <c r="E199" s="243" t="s">
        <v>1</v>
      </c>
      <c r="F199" s="244" t="s">
        <v>305</v>
      </c>
      <c r="G199" s="242"/>
      <c r="H199" s="245">
        <v>2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176</v>
      </c>
      <c r="AU199" s="251" t="s">
        <v>85</v>
      </c>
      <c r="AV199" s="13" t="s">
        <v>87</v>
      </c>
      <c r="AW199" s="13" t="s">
        <v>42</v>
      </c>
      <c r="AX199" s="13" t="s">
        <v>78</v>
      </c>
      <c r="AY199" s="251" t="s">
        <v>167</v>
      </c>
    </row>
    <row r="200" s="13" customFormat="1">
      <c r="B200" s="241"/>
      <c r="C200" s="242"/>
      <c r="D200" s="228" t="s">
        <v>176</v>
      </c>
      <c r="E200" s="243" t="s">
        <v>1</v>
      </c>
      <c r="F200" s="244" t="s">
        <v>299</v>
      </c>
      <c r="G200" s="242"/>
      <c r="H200" s="245">
        <v>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176</v>
      </c>
      <c r="AU200" s="251" t="s">
        <v>85</v>
      </c>
      <c r="AV200" s="13" t="s">
        <v>87</v>
      </c>
      <c r="AW200" s="13" t="s">
        <v>42</v>
      </c>
      <c r="AX200" s="13" t="s">
        <v>78</v>
      </c>
      <c r="AY200" s="251" t="s">
        <v>167</v>
      </c>
    </row>
    <row r="201" s="14" customFormat="1">
      <c r="B201" s="252"/>
      <c r="C201" s="253"/>
      <c r="D201" s="228" t="s">
        <v>176</v>
      </c>
      <c r="E201" s="254" t="s">
        <v>108</v>
      </c>
      <c r="F201" s="255" t="s">
        <v>181</v>
      </c>
      <c r="G201" s="253"/>
      <c r="H201" s="256">
        <v>6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AT201" s="262" t="s">
        <v>176</v>
      </c>
      <c r="AU201" s="262" t="s">
        <v>85</v>
      </c>
      <c r="AV201" s="14" t="s">
        <v>173</v>
      </c>
      <c r="AW201" s="14" t="s">
        <v>42</v>
      </c>
      <c r="AX201" s="14" t="s">
        <v>85</v>
      </c>
      <c r="AY201" s="262" t="s">
        <v>167</v>
      </c>
    </row>
    <row r="202" s="1" customFormat="1" ht="22.5" customHeight="1">
      <c r="B202" s="39"/>
      <c r="C202" s="216" t="s">
        <v>233</v>
      </c>
      <c r="D202" s="216" t="s">
        <v>168</v>
      </c>
      <c r="E202" s="217" t="s">
        <v>306</v>
      </c>
      <c r="F202" s="218" t="s">
        <v>307</v>
      </c>
      <c r="G202" s="219" t="s">
        <v>293</v>
      </c>
      <c r="H202" s="220">
        <v>6</v>
      </c>
      <c r="I202" s="221"/>
      <c r="J202" s="222">
        <f>ROUND(I202*H202,2)</f>
        <v>0</v>
      </c>
      <c r="K202" s="218" t="s">
        <v>172</v>
      </c>
      <c r="L202" s="44"/>
      <c r="M202" s="223" t="s">
        <v>1</v>
      </c>
      <c r="N202" s="224" t="s">
        <v>51</v>
      </c>
      <c r="O202" s="80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17" t="s">
        <v>173</v>
      </c>
      <c r="AT202" s="17" t="s">
        <v>168</v>
      </c>
      <c r="AU202" s="17" t="s">
        <v>85</v>
      </c>
      <c r="AY202" s="17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7" t="s">
        <v>173</v>
      </c>
      <c r="BK202" s="227">
        <f>ROUND(I202*H202,2)</f>
        <v>0</v>
      </c>
      <c r="BL202" s="17" t="s">
        <v>173</v>
      </c>
      <c r="BM202" s="17" t="s">
        <v>308</v>
      </c>
    </row>
    <row r="203" s="1" customFormat="1">
      <c r="B203" s="39"/>
      <c r="C203" s="40"/>
      <c r="D203" s="228" t="s">
        <v>174</v>
      </c>
      <c r="E203" s="40"/>
      <c r="F203" s="229" t="s">
        <v>309</v>
      </c>
      <c r="G203" s="40"/>
      <c r="H203" s="40"/>
      <c r="I203" s="145"/>
      <c r="J203" s="40"/>
      <c r="K203" s="40"/>
      <c r="L203" s="44"/>
      <c r="M203" s="230"/>
      <c r="N203" s="80"/>
      <c r="O203" s="80"/>
      <c r="P203" s="80"/>
      <c r="Q203" s="80"/>
      <c r="R203" s="80"/>
      <c r="S203" s="80"/>
      <c r="T203" s="81"/>
      <c r="AT203" s="17" t="s">
        <v>174</v>
      </c>
      <c r="AU203" s="17" t="s">
        <v>85</v>
      </c>
    </row>
    <row r="204" s="13" customFormat="1">
      <c r="B204" s="241"/>
      <c r="C204" s="242"/>
      <c r="D204" s="228" t="s">
        <v>176</v>
      </c>
      <c r="E204" s="243" t="s">
        <v>1</v>
      </c>
      <c r="F204" s="244" t="s">
        <v>108</v>
      </c>
      <c r="G204" s="242"/>
      <c r="H204" s="245">
        <v>6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176</v>
      </c>
      <c r="AU204" s="251" t="s">
        <v>85</v>
      </c>
      <c r="AV204" s="13" t="s">
        <v>87</v>
      </c>
      <c r="AW204" s="13" t="s">
        <v>42</v>
      </c>
      <c r="AX204" s="13" t="s">
        <v>78</v>
      </c>
      <c r="AY204" s="251" t="s">
        <v>167</v>
      </c>
    </row>
    <row r="205" s="14" customFormat="1">
      <c r="B205" s="252"/>
      <c r="C205" s="253"/>
      <c r="D205" s="228" t="s">
        <v>176</v>
      </c>
      <c r="E205" s="254" t="s">
        <v>1</v>
      </c>
      <c r="F205" s="255" t="s">
        <v>181</v>
      </c>
      <c r="G205" s="253"/>
      <c r="H205" s="256">
        <v>6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176</v>
      </c>
      <c r="AU205" s="262" t="s">
        <v>85</v>
      </c>
      <c r="AV205" s="14" t="s">
        <v>173</v>
      </c>
      <c r="AW205" s="14" t="s">
        <v>42</v>
      </c>
      <c r="AX205" s="14" t="s">
        <v>85</v>
      </c>
      <c r="AY205" s="262" t="s">
        <v>167</v>
      </c>
    </row>
    <row r="206" s="1" customFormat="1" ht="22.5" customHeight="1">
      <c r="B206" s="39"/>
      <c r="C206" s="216" t="s">
        <v>7</v>
      </c>
      <c r="D206" s="216" t="s">
        <v>168</v>
      </c>
      <c r="E206" s="217" t="s">
        <v>310</v>
      </c>
      <c r="F206" s="218" t="s">
        <v>311</v>
      </c>
      <c r="G206" s="219" t="s">
        <v>117</v>
      </c>
      <c r="H206" s="220">
        <v>740</v>
      </c>
      <c r="I206" s="221"/>
      <c r="J206" s="222">
        <f>ROUND(I206*H206,2)</f>
        <v>0</v>
      </c>
      <c r="K206" s="218" t="s">
        <v>172</v>
      </c>
      <c r="L206" s="44"/>
      <c r="M206" s="223" t="s">
        <v>1</v>
      </c>
      <c r="N206" s="224" t="s">
        <v>51</v>
      </c>
      <c r="O206" s="80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AR206" s="17" t="s">
        <v>173</v>
      </c>
      <c r="AT206" s="17" t="s">
        <v>168</v>
      </c>
      <c r="AU206" s="17" t="s">
        <v>85</v>
      </c>
      <c r="AY206" s="17" t="s">
        <v>167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7" t="s">
        <v>173</v>
      </c>
      <c r="BK206" s="227">
        <f>ROUND(I206*H206,2)</f>
        <v>0</v>
      </c>
      <c r="BL206" s="17" t="s">
        <v>173</v>
      </c>
      <c r="BM206" s="17" t="s">
        <v>312</v>
      </c>
    </row>
    <row r="207" s="1" customFormat="1">
      <c r="B207" s="39"/>
      <c r="C207" s="40"/>
      <c r="D207" s="228" t="s">
        <v>174</v>
      </c>
      <c r="E207" s="40"/>
      <c r="F207" s="229" t="s">
        <v>313</v>
      </c>
      <c r="G207" s="40"/>
      <c r="H207" s="40"/>
      <c r="I207" s="145"/>
      <c r="J207" s="40"/>
      <c r="K207" s="40"/>
      <c r="L207" s="44"/>
      <c r="M207" s="230"/>
      <c r="N207" s="80"/>
      <c r="O207" s="80"/>
      <c r="P207" s="80"/>
      <c r="Q207" s="80"/>
      <c r="R207" s="80"/>
      <c r="S207" s="80"/>
      <c r="T207" s="81"/>
      <c r="AT207" s="17" t="s">
        <v>174</v>
      </c>
      <c r="AU207" s="17" t="s">
        <v>85</v>
      </c>
    </row>
    <row r="208" s="13" customFormat="1">
      <c r="B208" s="241"/>
      <c r="C208" s="242"/>
      <c r="D208" s="228" t="s">
        <v>176</v>
      </c>
      <c r="E208" s="243" t="s">
        <v>1</v>
      </c>
      <c r="F208" s="244" t="s">
        <v>314</v>
      </c>
      <c r="G208" s="242"/>
      <c r="H208" s="245">
        <v>200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176</v>
      </c>
      <c r="AU208" s="251" t="s">
        <v>85</v>
      </c>
      <c r="AV208" s="13" t="s">
        <v>87</v>
      </c>
      <c r="AW208" s="13" t="s">
        <v>42</v>
      </c>
      <c r="AX208" s="13" t="s">
        <v>78</v>
      </c>
      <c r="AY208" s="251" t="s">
        <v>167</v>
      </c>
    </row>
    <row r="209" s="13" customFormat="1">
      <c r="B209" s="241"/>
      <c r="C209" s="242"/>
      <c r="D209" s="228" t="s">
        <v>176</v>
      </c>
      <c r="E209" s="243" t="s">
        <v>1</v>
      </c>
      <c r="F209" s="244" t="s">
        <v>315</v>
      </c>
      <c r="G209" s="242"/>
      <c r="H209" s="245">
        <v>286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176</v>
      </c>
      <c r="AU209" s="251" t="s">
        <v>85</v>
      </c>
      <c r="AV209" s="13" t="s">
        <v>87</v>
      </c>
      <c r="AW209" s="13" t="s">
        <v>42</v>
      </c>
      <c r="AX209" s="13" t="s">
        <v>78</v>
      </c>
      <c r="AY209" s="251" t="s">
        <v>167</v>
      </c>
    </row>
    <row r="210" s="13" customFormat="1">
      <c r="B210" s="241"/>
      <c r="C210" s="242"/>
      <c r="D210" s="228" t="s">
        <v>176</v>
      </c>
      <c r="E210" s="243" t="s">
        <v>1</v>
      </c>
      <c r="F210" s="244" t="s">
        <v>316</v>
      </c>
      <c r="G210" s="242"/>
      <c r="H210" s="245">
        <v>254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176</v>
      </c>
      <c r="AU210" s="251" t="s">
        <v>85</v>
      </c>
      <c r="AV210" s="13" t="s">
        <v>87</v>
      </c>
      <c r="AW210" s="13" t="s">
        <v>42</v>
      </c>
      <c r="AX210" s="13" t="s">
        <v>78</v>
      </c>
      <c r="AY210" s="251" t="s">
        <v>167</v>
      </c>
    </row>
    <row r="211" s="14" customFormat="1">
      <c r="B211" s="252"/>
      <c r="C211" s="253"/>
      <c r="D211" s="228" t="s">
        <v>176</v>
      </c>
      <c r="E211" s="254" t="s">
        <v>1</v>
      </c>
      <c r="F211" s="255" t="s">
        <v>181</v>
      </c>
      <c r="G211" s="253"/>
      <c r="H211" s="256">
        <v>740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AT211" s="262" t="s">
        <v>176</v>
      </c>
      <c r="AU211" s="262" t="s">
        <v>85</v>
      </c>
      <c r="AV211" s="14" t="s">
        <v>173</v>
      </c>
      <c r="AW211" s="14" t="s">
        <v>42</v>
      </c>
      <c r="AX211" s="14" t="s">
        <v>85</v>
      </c>
      <c r="AY211" s="262" t="s">
        <v>167</v>
      </c>
    </row>
    <row r="212" s="1" customFormat="1" ht="22.5" customHeight="1">
      <c r="B212" s="39"/>
      <c r="C212" s="216" t="s">
        <v>242</v>
      </c>
      <c r="D212" s="216" t="s">
        <v>168</v>
      </c>
      <c r="E212" s="217" t="s">
        <v>317</v>
      </c>
      <c r="F212" s="218" t="s">
        <v>318</v>
      </c>
      <c r="G212" s="219" t="s">
        <v>117</v>
      </c>
      <c r="H212" s="220">
        <v>18</v>
      </c>
      <c r="I212" s="221"/>
      <c r="J212" s="222">
        <f>ROUND(I212*H212,2)</f>
        <v>0</v>
      </c>
      <c r="K212" s="218" t="s">
        <v>172</v>
      </c>
      <c r="L212" s="44"/>
      <c r="M212" s="223" t="s">
        <v>1</v>
      </c>
      <c r="N212" s="224" t="s">
        <v>51</v>
      </c>
      <c r="O212" s="80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17" t="s">
        <v>173</v>
      </c>
      <c r="AT212" s="17" t="s">
        <v>168</v>
      </c>
      <c r="AU212" s="17" t="s">
        <v>85</v>
      </c>
      <c r="AY212" s="17" t="s">
        <v>167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7" t="s">
        <v>173</v>
      </c>
      <c r="BK212" s="227">
        <f>ROUND(I212*H212,2)</f>
        <v>0</v>
      </c>
      <c r="BL212" s="17" t="s">
        <v>173</v>
      </c>
      <c r="BM212" s="17" t="s">
        <v>319</v>
      </c>
    </row>
    <row r="213" s="1" customFormat="1">
      <c r="B213" s="39"/>
      <c r="C213" s="40"/>
      <c r="D213" s="228" t="s">
        <v>174</v>
      </c>
      <c r="E213" s="40"/>
      <c r="F213" s="229" t="s">
        <v>320</v>
      </c>
      <c r="G213" s="40"/>
      <c r="H213" s="40"/>
      <c r="I213" s="145"/>
      <c r="J213" s="40"/>
      <c r="K213" s="40"/>
      <c r="L213" s="44"/>
      <c r="M213" s="230"/>
      <c r="N213" s="80"/>
      <c r="O213" s="80"/>
      <c r="P213" s="80"/>
      <c r="Q213" s="80"/>
      <c r="R213" s="80"/>
      <c r="S213" s="80"/>
      <c r="T213" s="81"/>
      <c r="AT213" s="17" t="s">
        <v>174</v>
      </c>
      <c r="AU213" s="17" t="s">
        <v>85</v>
      </c>
    </row>
    <row r="214" s="13" customFormat="1">
      <c r="B214" s="241"/>
      <c r="C214" s="242"/>
      <c r="D214" s="228" t="s">
        <v>176</v>
      </c>
      <c r="E214" s="243" t="s">
        <v>1</v>
      </c>
      <c r="F214" s="244" t="s">
        <v>321</v>
      </c>
      <c r="G214" s="242"/>
      <c r="H214" s="245">
        <v>18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176</v>
      </c>
      <c r="AU214" s="251" t="s">
        <v>85</v>
      </c>
      <c r="AV214" s="13" t="s">
        <v>87</v>
      </c>
      <c r="AW214" s="13" t="s">
        <v>42</v>
      </c>
      <c r="AX214" s="13" t="s">
        <v>78</v>
      </c>
      <c r="AY214" s="251" t="s">
        <v>167</v>
      </c>
    </row>
    <row r="215" s="14" customFormat="1">
      <c r="B215" s="252"/>
      <c r="C215" s="253"/>
      <c r="D215" s="228" t="s">
        <v>176</v>
      </c>
      <c r="E215" s="254" t="s">
        <v>1</v>
      </c>
      <c r="F215" s="255" t="s">
        <v>181</v>
      </c>
      <c r="G215" s="253"/>
      <c r="H215" s="256">
        <v>18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AT215" s="262" t="s">
        <v>176</v>
      </c>
      <c r="AU215" s="262" t="s">
        <v>85</v>
      </c>
      <c r="AV215" s="14" t="s">
        <v>173</v>
      </c>
      <c r="AW215" s="14" t="s">
        <v>42</v>
      </c>
      <c r="AX215" s="14" t="s">
        <v>85</v>
      </c>
      <c r="AY215" s="262" t="s">
        <v>167</v>
      </c>
    </row>
    <row r="216" s="1" customFormat="1" ht="22.5" customHeight="1">
      <c r="B216" s="39"/>
      <c r="C216" s="216" t="s">
        <v>322</v>
      </c>
      <c r="D216" s="216" t="s">
        <v>168</v>
      </c>
      <c r="E216" s="217" t="s">
        <v>323</v>
      </c>
      <c r="F216" s="218" t="s">
        <v>324</v>
      </c>
      <c r="G216" s="219" t="s">
        <v>101</v>
      </c>
      <c r="H216" s="220">
        <v>2</v>
      </c>
      <c r="I216" s="221"/>
      <c r="J216" s="222">
        <f>ROUND(I216*H216,2)</f>
        <v>0</v>
      </c>
      <c r="K216" s="218" t="s">
        <v>172</v>
      </c>
      <c r="L216" s="44"/>
      <c r="M216" s="223" t="s">
        <v>1</v>
      </c>
      <c r="N216" s="224" t="s">
        <v>51</v>
      </c>
      <c r="O216" s="80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17" t="s">
        <v>173</v>
      </c>
      <c r="AT216" s="17" t="s">
        <v>168</v>
      </c>
      <c r="AU216" s="17" t="s">
        <v>85</v>
      </c>
      <c r="AY216" s="17" t="s">
        <v>167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7" t="s">
        <v>173</v>
      </c>
      <c r="BK216" s="227">
        <f>ROUND(I216*H216,2)</f>
        <v>0</v>
      </c>
      <c r="BL216" s="17" t="s">
        <v>173</v>
      </c>
      <c r="BM216" s="17" t="s">
        <v>325</v>
      </c>
    </row>
    <row r="217" s="1" customFormat="1">
      <c r="B217" s="39"/>
      <c r="C217" s="40"/>
      <c r="D217" s="228" t="s">
        <v>174</v>
      </c>
      <c r="E217" s="40"/>
      <c r="F217" s="229" t="s">
        <v>326</v>
      </c>
      <c r="G217" s="40"/>
      <c r="H217" s="40"/>
      <c r="I217" s="145"/>
      <c r="J217" s="40"/>
      <c r="K217" s="40"/>
      <c r="L217" s="44"/>
      <c r="M217" s="230"/>
      <c r="N217" s="80"/>
      <c r="O217" s="80"/>
      <c r="P217" s="80"/>
      <c r="Q217" s="80"/>
      <c r="R217" s="80"/>
      <c r="S217" s="80"/>
      <c r="T217" s="81"/>
      <c r="AT217" s="17" t="s">
        <v>174</v>
      </c>
      <c r="AU217" s="17" t="s">
        <v>85</v>
      </c>
    </row>
    <row r="218" s="1" customFormat="1">
      <c r="B218" s="39"/>
      <c r="C218" s="40"/>
      <c r="D218" s="228" t="s">
        <v>217</v>
      </c>
      <c r="E218" s="40"/>
      <c r="F218" s="263" t="s">
        <v>327</v>
      </c>
      <c r="G218" s="40"/>
      <c r="H218" s="40"/>
      <c r="I218" s="145"/>
      <c r="J218" s="40"/>
      <c r="K218" s="40"/>
      <c r="L218" s="44"/>
      <c r="M218" s="230"/>
      <c r="N218" s="80"/>
      <c r="O218" s="80"/>
      <c r="P218" s="80"/>
      <c r="Q218" s="80"/>
      <c r="R218" s="80"/>
      <c r="S218" s="80"/>
      <c r="T218" s="81"/>
      <c r="AT218" s="17" t="s">
        <v>217</v>
      </c>
      <c r="AU218" s="17" t="s">
        <v>85</v>
      </c>
    </row>
    <row r="219" s="1" customFormat="1" ht="22.5" customHeight="1">
      <c r="B219" s="39"/>
      <c r="C219" s="216" t="s">
        <v>252</v>
      </c>
      <c r="D219" s="216" t="s">
        <v>168</v>
      </c>
      <c r="E219" s="217" t="s">
        <v>328</v>
      </c>
      <c r="F219" s="218" t="s">
        <v>329</v>
      </c>
      <c r="G219" s="219" t="s">
        <v>117</v>
      </c>
      <c r="H219" s="220">
        <v>7.2000000000000002</v>
      </c>
      <c r="I219" s="221"/>
      <c r="J219" s="222">
        <f>ROUND(I219*H219,2)</f>
        <v>0</v>
      </c>
      <c r="K219" s="218" t="s">
        <v>172</v>
      </c>
      <c r="L219" s="44"/>
      <c r="M219" s="223" t="s">
        <v>1</v>
      </c>
      <c r="N219" s="224" t="s">
        <v>51</v>
      </c>
      <c r="O219" s="80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AR219" s="17" t="s">
        <v>173</v>
      </c>
      <c r="AT219" s="17" t="s">
        <v>168</v>
      </c>
      <c r="AU219" s="17" t="s">
        <v>85</v>
      </c>
      <c r="AY219" s="17" t="s">
        <v>167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7" t="s">
        <v>173</v>
      </c>
      <c r="BK219" s="227">
        <f>ROUND(I219*H219,2)</f>
        <v>0</v>
      </c>
      <c r="BL219" s="17" t="s">
        <v>173</v>
      </c>
      <c r="BM219" s="17" t="s">
        <v>330</v>
      </c>
    </row>
    <row r="220" s="1" customFormat="1">
      <c r="B220" s="39"/>
      <c r="C220" s="40"/>
      <c r="D220" s="228" t="s">
        <v>174</v>
      </c>
      <c r="E220" s="40"/>
      <c r="F220" s="229" t="s">
        <v>331</v>
      </c>
      <c r="G220" s="40"/>
      <c r="H220" s="40"/>
      <c r="I220" s="145"/>
      <c r="J220" s="40"/>
      <c r="K220" s="40"/>
      <c r="L220" s="44"/>
      <c r="M220" s="230"/>
      <c r="N220" s="80"/>
      <c r="O220" s="80"/>
      <c r="P220" s="80"/>
      <c r="Q220" s="80"/>
      <c r="R220" s="80"/>
      <c r="S220" s="80"/>
      <c r="T220" s="81"/>
      <c r="AT220" s="17" t="s">
        <v>174</v>
      </c>
      <c r="AU220" s="17" t="s">
        <v>85</v>
      </c>
    </row>
    <row r="221" s="13" customFormat="1">
      <c r="B221" s="241"/>
      <c r="C221" s="242"/>
      <c r="D221" s="228" t="s">
        <v>176</v>
      </c>
      <c r="E221" s="243" t="s">
        <v>1</v>
      </c>
      <c r="F221" s="244" t="s">
        <v>332</v>
      </c>
      <c r="G221" s="242"/>
      <c r="H221" s="245">
        <v>7.1999999999999993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176</v>
      </c>
      <c r="AU221" s="251" t="s">
        <v>85</v>
      </c>
      <c r="AV221" s="13" t="s">
        <v>87</v>
      </c>
      <c r="AW221" s="13" t="s">
        <v>42</v>
      </c>
      <c r="AX221" s="13" t="s">
        <v>78</v>
      </c>
      <c r="AY221" s="251" t="s">
        <v>167</v>
      </c>
    </row>
    <row r="222" s="14" customFormat="1">
      <c r="B222" s="252"/>
      <c r="C222" s="253"/>
      <c r="D222" s="228" t="s">
        <v>176</v>
      </c>
      <c r="E222" s="254" t="s">
        <v>1</v>
      </c>
      <c r="F222" s="255" t="s">
        <v>181</v>
      </c>
      <c r="G222" s="253"/>
      <c r="H222" s="256">
        <v>7.1999999999999993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AT222" s="262" t="s">
        <v>176</v>
      </c>
      <c r="AU222" s="262" t="s">
        <v>85</v>
      </c>
      <c r="AV222" s="14" t="s">
        <v>173</v>
      </c>
      <c r="AW222" s="14" t="s">
        <v>42</v>
      </c>
      <c r="AX222" s="14" t="s">
        <v>85</v>
      </c>
      <c r="AY222" s="262" t="s">
        <v>167</v>
      </c>
    </row>
    <row r="223" s="1" customFormat="1" ht="22.5" customHeight="1">
      <c r="B223" s="39"/>
      <c r="C223" s="216" t="s">
        <v>333</v>
      </c>
      <c r="D223" s="216" t="s">
        <v>168</v>
      </c>
      <c r="E223" s="217" t="s">
        <v>334</v>
      </c>
      <c r="F223" s="218" t="s">
        <v>335</v>
      </c>
      <c r="G223" s="219" t="s">
        <v>117</v>
      </c>
      <c r="H223" s="220">
        <v>6</v>
      </c>
      <c r="I223" s="221"/>
      <c r="J223" s="222">
        <f>ROUND(I223*H223,2)</f>
        <v>0</v>
      </c>
      <c r="K223" s="218" t="s">
        <v>172</v>
      </c>
      <c r="L223" s="44"/>
      <c r="M223" s="223" t="s">
        <v>1</v>
      </c>
      <c r="N223" s="224" t="s">
        <v>51</v>
      </c>
      <c r="O223" s="80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17" t="s">
        <v>173</v>
      </c>
      <c r="AT223" s="17" t="s">
        <v>168</v>
      </c>
      <c r="AU223" s="17" t="s">
        <v>85</v>
      </c>
      <c r="AY223" s="17" t="s">
        <v>167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7" t="s">
        <v>173</v>
      </c>
      <c r="BK223" s="227">
        <f>ROUND(I223*H223,2)</f>
        <v>0</v>
      </c>
      <c r="BL223" s="17" t="s">
        <v>173</v>
      </c>
      <c r="BM223" s="17" t="s">
        <v>336</v>
      </c>
    </row>
    <row r="224" s="1" customFormat="1">
      <c r="B224" s="39"/>
      <c r="C224" s="40"/>
      <c r="D224" s="228" t="s">
        <v>174</v>
      </c>
      <c r="E224" s="40"/>
      <c r="F224" s="229" t="s">
        <v>337</v>
      </c>
      <c r="G224" s="40"/>
      <c r="H224" s="40"/>
      <c r="I224" s="145"/>
      <c r="J224" s="40"/>
      <c r="K224" s="40"/>
      <c r="L224" s="44"/>
      <c r="M224" s="230"/>
      <c r="N224" s="80"/>
      <c r="O224" s="80"/>
      <c r="P224" s="80"/>
      <c r="Q224" s="80"/>
      <c r="R224" s="80"/>
      <c r="S224" s="80"/>
      <c r="T224" s="81"/>
      <c r="AT224" s="17" t="s">
        <v>174</v>
      </c>
      <c r="AU224" s="17" t="s">
        <v>85</v>
      </c>
    </row>
    <row r="225" s="1" customFormat="1">
      <c r="B225" s="39"/>
      <c r="C225" s="40"/>
      <c r="D225" s="228" t="s">
        <v>217</v>
      </c>
      <c r="E225" s="40"/>
      <c r="F225" s="263" t="s">
        <v>327</v>
      </c>
      <c r="G225" s="40"/>
      <c r="H225" s="40"/>
      <c r="I225" s="145"/>
      <c r="J225" s="40"/>
      <c r="K225" s="40"/>
      <c r="L225" s="44"/>
      <c r="M225" s="230"/>
      <c r="N225" s="80"/>
      <c r="O225" s="80"/>
      <c r="P225" s="80"/>
      <c r="Q225" s="80"/>
      <c r="R225" s="80"/>
      <c r="S225" s="80"/>
      <c r="T225" s="81"/>
      <c r="AT225" s="17" t="s">
        <v>217</v>
      </c>
      <c r="AU225" s="17" t="s">
        <v>85</v>
      </c>
    </row>
    <row r="226" s="13" customFormat="1">
      <c r="B226" s="241"/>
      <c r="C226" s="242"/>
      <c r="D226" s="228" t="s">
        <v>176</v>
      </c>
      <c r="E226" s="243" t="s">
        <v>1</v>
      </c>
      <c r="F226" s="244" t="s">
        <v>338</v>
      </c>
      <c r="G226" s="242"/>
      <c r="H226" s="245">
        <v>6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176</v>
      </c>
      <c r="AU226" s="251" t="s">
        <v>85</v>
      </c>
      <c r="AV226" s="13" t="s">
        <v>87</v>
      </c>
      <c r="AW226" s="13" t="s">
        <v>42</v>
      </c>
      <c r="AX226" s="13" t="s">
        <v>78</v>
      </c>
      <c r="AY226" s="251" t="s">
        <v>167</v>
      </c>
    </row>
    <row r="227" s="14" customFormat="1">
      <c r="B227" s="252"/>
      <c r="C227" s="253"/>
      <c r="D227" s="228" t="s">
        <v>176</v>
      </c>
      <c r="E227" s="254" t="s">
        <v>1</v>
      </c>
      <c r="F227" s="255" t="s">
        <v>181</v>
      </c>
      <c r="G227" s="253"/>
      <c r="H227" s="256">
        <v>6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AT227" s="262" t="s">
        <v>176</v>
      </c>
      <c r="AU227" s="262" t="s">
        <v>85</v>
      </c>
      <c r="AV227" s="14" t="s">
        <v>173</v>
      </c>
      <c r="AW227" s="14" t="s">
        <v>42</v>
      </c>
      <c r="AX227" s="14" t="s">
        <v>85</v>
      </c>
      <c r="AY227" s="262" t="s">
        <v>167</v>
      </c>
    </row>
    <row r="228" s="1" customFormat="1" ht="22.5" customHeight="1">
      <c r="B228" s="39"/>
      <c r="C228" s="216" t="s">
        <v>118</v>
      </c>
      <c r="D228" s="216" t="s">
        <v>168</v>
      </c>
      <c r="E228" s="217" t="s">
        <v>339</v>
      </c>
      <c r="F228" s="218" t="s">
        <v>340</v>
      </c>
      <c r="G228" s="219" t="s">
        <v>117</v>
      </c>
      <c r="H228" s="220">
        <v>12</v>
      </c>
      <c r="I228" s="221"/>
      <c r="J228" s="222">
        <f>ROUND(I228*H228,2)</f>
        <v>0</v>
      </c>
      <c r="K228" s="218" t="s">
        <v>172</v>
      </c>
      <c r="L228" s="44"/>
      <c r="M228" s="223" t="s">
        <v>1</v>
      </c>
      <c r="N228" s="224" t="s">
        <v>51</v>
      </c>
      <c r="O228" s="80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AR228" s="17" t="s">
        <v>173</v>
      </c>
      <c r="AT228" s="17" t="s">
        <v>168</v>
      </c>
      <c r="AU228" s="17" t="s">
        <v>85</v>
      </c>
      <c r="AY228" s="17" t="s">
        <v>167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7" t="s">
        <v>173</v>
      </c>
      <c r="BK228" s="227">
        <f>ROUND(I228*H228,2)</f>
        <v>0</v>
      </c>
      <c r="BL228" s="17" t="s">
        <v>173</v>
      </c>
      <c r="BM228" s="17" t="s">
        <v>341</v>
      </c>
    </row>
    <row r="229" s="1" customFormat="1">
      <c r="B229" s="39"/>
      <c r="C229" s="40"/>
      <c r="D229" s="228" t="s">
        <v>174</v>
      </c>
      <c r="E229" s="40"/>
      <c r="F229" s="229" t="s">
        <v>342</v>
      </c>
      <c r="G229" s="40"/>
      <c r="H229" s="40"/>
      <c r="I229" s="145"/>
      <c r="J229" s="40"/>
      <c r="K229" s="40"/>
      <c r="L229" s="44"/>
      <c r="M229" s="230"/>
      <c r="N229" s="80"/>
      <c r="O229" s="80"/>
      <c r="P229" s="80"/>
      <c r="Q229" s="80"/>
      <c r="R229" s="80"/>
      <c r="S229" s="80"/>
      <c r="T229" s="81"/>
      <c r="AT229" s="17" t="s">
        <v>174</v>
      </c>
      <c r="AU229" s="17" t="s">
        <v>85</v>
      </c>
    </row>
    <row r="230" s="13" customFormat="1">
      <c r="B230" s="241"/>
      <c r="C230" s="242"/>
      <c r="D230" s="228" t="s">
        <v>176</v>
      </c>
      <c r="E230" s="243" t="s">
        <v>1</v>
      </c>
      <c r="F230" s="244" t="s">
        <v>343</v>
      </c>
      <c r="G230" s="242"/>
      <c r="H230" s="245">
        <v>12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176</v>
      </c>
      <c r="AU230" s="251" t="s">
        <v>85</v>
      </c>
      <c r="AV230" s="13" t="s">
        <v>87</v>
      </c>
      <c r="AW230" s="13" t="s">
        <v>42</v>
      </c>
      <c r="AX230" s="13" t="s">
        <v>78</v>
      </c>
      <c r="AY230" s="251" t="s">
        <v>167</v>
      </c>
    </row>
    <row r="231" s="14" customFormat="1">
      <c r="B231" s="252"/>
      <c r="C231" s="253"/>
      <c r="D231" s="228" t="s">
        <v>176</v>
      </c>
      <c r="E231" s="254" t="s">
        <v>1</v>
      </c>
      <c r="F231" s="255" t="s">
        <v>181</v>
      </c>
      <c r="G231" s="253"/>
      <c r="H231" s="256">
        <v>12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AT231" s="262" t="s">
        <v>176</v>
      </c>
      <c r="AU231" s="262" t="s">
        <v>85</v>
      </c>
      <c r="AV231" s="14" t="s">
        <v>173</v>
      </c>
      <c r="AW231" s="14" t="s">
        <v>42</v>
      </c>
      <c r="AX231" s="14" t="s">
        <v>85</v>
      </c>
      <c r="AY231" s="262" t="s">
        <v>167</v>
      </c>
    </row>
    <row r="232" s="1" customFormat="1" ht="22.5" customHeight="1">
      <c r="B232" s="39"/>
      <c r="C232" s="216" t="s">
        <v>344</v>
      </c>
      <c r="D232" s="216" t="s">
        <v>168</v>
      </c>
      <c r="E232" s="217" t="s">
        <v>345</v>
      </c>
      <c r="F232" s="218" t="s">
        <v>346</v>
      </c>
      <c r="G232" s="219" t="s">
        <v>171</v>
      </c>
      <c r="H232" s="220">
        <v>24</v>
      </c>
      <c r="I232" s="221"/>
      <c r="J232" s="222">
        <f>ROUND(I232*H232,2)</f>
        <v>0</v>
      </c>
      <c r="K232" s="218" t="s">
        <v>172</v>
      </c>
      <c r="L232" s="44"/>
      <c r="M232" s="223" t="s">
        <v>1</v>
      </c>
      <c r="N232" s="224" t="s">
        <v>51</v>
      </c>
      <c r="O232" s="80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AR232" s="17" t="s">
        <v>173</v>
      </c>
      <c r="AT232" s="17" t="s">
        <v>168</v>
      </c>
      <c r="AU232" s="17" t="s">
        <v>85</v>
      </c>
      <c r="AY232" s="17" t="s">
        <v>167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7" t="s">
        <v>173</v>
      </c>
      <c r="BK232" s="227">
        <f>ROUND(I232*H232,2)</f>
        <v>0</v>
      </c>
      <c r="BL232" s="17" t="s">
        <v>173</v>
      </c>
      <c r="BM232" s="17" t="s">
        <v>347</v>
      </c>
    </row>
    <row r="233" s="1" customFormat="1">
      <c r="B233" s="39"/>
      <c r="C233" s="40"/>
      <c r="D233" s="228" t="s">
        <v>174</v>
      </c>
      <c r="E233" s="40"/>
      <c r="F233" s="229" t="s">
        <v>348</v>
      </c>
      <c r="G233" s="40"/>
      <c r="H233" s="40"/>
      <c r="I233" s="145"/>
      <c r="J233" s="40"/>
      <c r="K233" s="40"/>
      <c r="L233" s="44"/>
      <c r="M233" s="230"/>
      <c r="N233" s="80"/>
      <c r="O233" s="80"/>
      <c r="P233" s="80"/>
      <c r="Q233" s="80"/>
      <c r="R233" s="80"/>
      <c r="S233" s="80"/>
      <c r="T233" s="81"/>
      <c r="AT233" s="17" t="s">
        <v>174</v>
      </c>
      <c r="AU233" s="17" t="s">
        <v>85</v>
      </c>
    </row>
    <row r="234" s="13" customFormat="1">
      <c r="B234" s="241"/>
      <c r="C234" s="242"/>
      <c r="D234" s="228" t="s">
        <v>176</v>
      </c>
      <c r="E234" s="243" t="s">
        <v>1</v>
      </c>
      <c r="F234" s="244" t="s">
        <v>349</v>
      </c>
      <c r="G234" s="242"/>
      <c r="H234" s="245">
        <v>24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176</v>
      </c>
      <c r="AU234" s="251" t="s">
        <v>85</v>
      </c>
      <c r="AV234" s="13" t="s">
        <v>87</v>
      </c>
      <c r="AW234" s="13" t="s">
        <v>42</v>
      </c>
      <c r="AX234" s="13" t="s">
        <v>78</v>
      </c>
      <c r="AY234" s="251" t="s">
        <v>167</v>
      </c>
    </row>
    <row r="235" s="14" customFormat="1">
      <c r="B235" s="252"/>
      <c r="C235" s="253"/>
      <c r="D235" s="228" t="s">
        <v>176</v>
      </c>
      <c r="E235" s="254" t="s">
        <v>1</v>
      </c>
      <c r="F235" s="255" t="s">
        <v>181</v>
      </c>
      <c r="G235" s="253"/>
      <c r="H235" s="256">
        <v>24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AT235" s="262" t="s">
        <v>176</v>
      </c>
      <c r="AU235" s="262" t="s">
        <v>85</v>
      </c>
      <c r="AV235" s="14" t="s">
        <v>173</v>
      </c>
      <c r="AW235" s="14" t="s">
        <v>42</v>
      </c>
      <c r="AX235" s="14" t="s">
        <v>85</v>
      </c>
      <c r="AY235" s="262" t="s">
        <v>167</v>
      </c>
    </row>
    <row r="236" s="1" customFormat="1" ht="22.5" customHeight="1">
      <c r="B236" s="39"/>
      <c r="C236" s="216" t="s">
        <v>268</v>
      </c>
      <c r="D236" s="216" t="s">
        <v>168</v>
      </c>
      <c r="E236" s="217" t="s">
        <v>350</v>
      </c>
      <c r="F236" s="218" t="s">
        <v>351</v>
      </c>
      <c r="G236" s="219" t="s">
        <v>171</v>
      </c>
      <c r="H236" s="220">
        <v>14.4</v>
      </c>
      <c r="I236" s="221"/>
      <c r="J236" s="222">
        <f>ROUND(I236*H236,2)</f>
        <v>0</v>
      </c>
      <c r="K236" s="218" t="s">
        <v>172</v>
      </c>
      <c r="L236" s="44"/>
      <c r="M236" s="223" t="s">
        <v>1</v>
      </c>
      <c r="N236" s="224" t="s">
        <v>51</v>
      </c>
      <c r="O236" s="80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AR236" s="17" t="s">
        <v>173</v>
      </c>
      <c r="AT236" s="17" t="s">
        <v>168</v>
      </c>
      <c r="AU236" s="17" t="s">
        <v>85</v>
      </c>
      <c r="AY236" s="17" t="s">
        <v>167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7" t="s">
        <v>173</v>
      </c>
      <c r="BK236" s="227">
        <f>ROUND(I236*H236,2)</f>
        <v>0</v>
      </c>
      <c r="BL236" s="17" t="s">
        <v>173</v>
      </c>
      <c r="BM236" s="17" t="s">
        <v>352</v>
      </c>
    </row>
    <row r="237" s="1" customFormat="1">
      <c r="B237" s="39"/>
      <c r="C237" s="40"/>
      <c r="D237" s="228" t="s">
        <v>174</v>
      </c>
      <c r="E237" s="40"/>
      <c r="F237" s="229" t="s">
        <v>353</v>
      </c>
      <c r="G237" s="40"/>
      <c r="H237" s="40"/>
      <c r="I237" s="145"/>
      <c r="J237" s="40"/>
      <c r="K237" s="40"/>
      <c r="L237" s="44"/>
      <c r="M237" s="230"/>
      <c r="N237" s="80"/>
      <c r="O237" s="80"/>
      <c r="P237" s="80"/>
      <c r="Q237" s="80"/>
      <c r="R237" s="80"/>
      <c r="S237" s="80"/>
      <c r="T237" s="81"/>
      <c r="AT237" s="17" t="s">
        <v>174</v>
      </c>
      <c r="AU237" s="17" t="s">
        <v>85</v>
      </c>
    </row>
    <row r="238" s="13" customFormat="1">
      <c r="B238" s="241"/>
      <c r="C238" s="242"/>
      <c r="D238" s="228" t="s">
        <v>176</v>
      </c>
      <c r="E238" s="243" t="s">
        <v>1</v>
      </c>
      <c r="F238" s="244" t="s">
        <v>354</v>
      </c>
      <c r="G238" s="242"/>
      <c r="H238" s="245">
        <v>14.4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AT238" s="251" t="s">
        <v>176</v>
      </c>
      <c r="AU238" s="251" t="s">
        <v>85</v>
      </c>
      <c r="AV238" s="13" t="s">
        <v>87</v>
      </c>
      <c r="AW238" s="13" t="s">
        <v>42</v>
      </c>
      <c r="AX238" s="13" t="s">
        <v>78</v>
      </c>
      <c r="AY238" s="251" t="s">
        <v>167</v>
      </c>
    </row>
    <row r="239" s="14" customFormat="1">
      <c r="B239" s="252"/>
      <c r="C239" s="253"/>
      <c r="D239" s="228" t="s">
        <v>176</v>
      </c>
      <c r="E239" s="254" t="s">
        <v>1</v>
      </c>
      <c r="F239" s="255" t="s">
        <v>181</v>
      </c>
      <c r="G239" s="253"/>
      <c r="H239" s="256">
        <v>14.4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AT239" s="262" t="s">
        <v>176</v>
      </c>
      <c r="AU239" s="262" t="s">
        <v>85</v>
      </c>
      <c r="AV239" s="14" t="s">
        <v>173</v>
      </c>
      <c r="AW239" s="14" t="s">
        <v>42</v>
      </c>
      <c r="AX239" s="14" t="s">
        <v>85</v>
      </c>
      <c r="AY239" s="262" t="s">
        <v>167</v>
      </c>
    </row>
    <row r="240" s="1" customFormat="1" ht="22.5" customHeight="1">
      <c r="B240" s="39"/>
      <c r="C240" s="216" t="s">
        <v>355</v>
      </c>
      <c r="D240" s="216" t="s">
        <v>168</v>
      </c>
      <c r="E240" s="217" t="s">
        <v>356</v>
      </c>
      <c r="F240" s="218" t="s">
        <v>357</v>
      </c>
      <c r="G240" s="219" t="s">
        <v>113</v>
      </c>
      <c r="H240" s="220">
        <v>28.600000000000001</v>
      </c>
      <c r="I240" s="221"/>
      <c r="J240" s="222">
        <f>ROUND(I240*H240,2)</f>
        <v>0</v>
      </c>
      <c r="K240" s="218" t="s">
        <v>172</v>
      </c>
      <c r="L240" s="44"/>
      <c r="M240" s="223" t="s">
        <v>1</v>
      </c>
      <c r="N240" s="224" t="s">
        <v>51</v>
      </c>
      <c r="O240" s="80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AR240" s="17" t="s">
        <v>173</v>
      </c>
      <c r="AT240" s="17" t="s">
        <v>168</v>
      </c>
      <c r="AU240" s="17" t="s">
        <v>85</v>
      </c>
      <c r="AY240" s="17" t="s">
        <v>167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7" t="s">
        <v>173</v>
      </c>
      <c r="BK240" s="227">
        <f>ROUND(I240*H240,2)</f>
        <v>0</v>
      </c>
      <c r="BL240" s="17" t="s">
        <v>173</v>
      </c>
      <c r="BM240" s="17" t="s">
        <v>358</v>
      </c>
    </row>
    <row r="241" s="1" customFormat="1">
      <c r="B241" s="39"/>
      <c r="C241" s="40"/>
      <c r="D241" s="228" t="s">
        <v>174</v>
      </c>
      <c r="E241" s="40"/>
      <c r="F241" s="229" t="s">
        <v>359</v>
      </c>
      <c r="G241" s="40"/>
      <c r="H241" s="40"/>
      <c r="I241" s="145"/>
      <c r="J241" s="40"/>
      <c r="K241" s="40"/>
      <c r="L241" s="44"/>
      <c r="M241" s="230"/>
      <c r="N241" s="80"/>
      <c r="O241" s="80"/>
      <c r="P241" s="80"/>
      <c r="Q241" s="80"/>
      <c r="R241" s="80"/>
      <c r="S241" s="80"/>
      <c r="T241" s="81"/>
      <c r="AT241" s="17" t="s">
        <v>174</v>
      </c>
      <c r="AU241" s="17" t="s">
        <v>85</v>
      </c>
    </row>
    <row r="242" s="13" customFormat="1">
      <c r="B242" s="241"/>
      <c r="C242" s="242"/>
      <c r="D242" s="228" t="s">
        <v>176</v>
      </c>
      <c r="E242" s="243" t="s">
        <v>1</v>
      </c>
      <c r="F242" s="244" t="s">
        <v>360</v>
      </c>
      <c r="G242" s="242"/>
      <c r="H242" s="245">
        <v>28.600000000000001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176</v>
      </c>
      <c r="AU242" s="251" t="s">
        <v>85</v>
      </c>
      <c r="AV242" s="13" t="s">
        <v>87</v>
      </c>
      <c r="AW242" s="13" t="s">
        <v>42</v>
      </c>
      <c r="AX242" s="13" t="s">
        <v>78</v>
      </c>
      <c r="AY242" s="251" t="s">
        <v>167</v>
      </c>
    </row>
    <row r="243" s="14" customFormat="1">
      <c r="B243" s="252"/>
      <c r="C243" s="253"/>
      <c r="D243" s="228" t="s">
        <v>176</v>
      </c>
      <c r="E243" s="254" t="s">
        <v>1</v>
      </c>
      <c r="F243" s="255" t="s">
        <v>181</v>
      </c>
      <c r="G243" s="253"/>
      <c r="H243" s="256">
        <v>28.600000000000001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AT243" s="262" t="s">
        <v>176</v>
      </c>
      <c r="AU243" s="262" t="s">
        <v>85</v>
      </c>
      <c r="AV243" s="14" t="s">
        <v>173</v>
      </c>
      <c r="AW243" s="14" t="s">
        <v>42</v>
      </c>
      <c r="AX243" s="14" t="s">
        <v>85</v>
      </c>
      <c r="AY243" s="262" t="s">
        <v>167</v>
      </c>
    </row>
    <row r="244" s="1" customFormat="1" ht="22.5" customHeight="1">
      <c r="B244" s="39"/>
      <c r="C244" s="216" t="s">
        <v>278</v>
      </c>
      <c r="D244" s="216" t="s">
        <v>168</v>
      </c>
      <c r="E244" s="217" t="s">
        <v>361</v>
      </c>
      <c r="F244" s="218" t="s">
        <v>362</v>
      </c>
      <c r="G244" s="219" t="s">
        <v>113</v>
      </c>
      <c r="H244" s="220">
        <v>2.3039999999999998</v>
      </c>
      <c r="I244" s="221"/>
      <c r="J244" s="222">
        <f>ROUND(I244*H244,2)</f>
        <v>0</v>
      </c>
      <c r="K244" s="218" t="s">
        <v>172</v>
      </c>
      <c r="L244" s="44"/>
      <c r="M244" s="223" t="s">
        <v>1</v>
      </c>
      <c r="N244" s="224" t="s">
        <v>51</v>
      </c>
      <c r="O244" s="80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AR244" s="17" t="s">
        <v>173</v>
      </c>
      <c r="AT244" s="17" t="s">
        <v>168</v>
      </c>
      <c r="AU244" s="17" t="s">
        <v>85</v>
      </c>
      <c r="AY244" s="17" t="s">
        <v>167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7" t="s">
        <v>173</v>
      </c>
      <c r="BK244" s="227">
        <f>ROUND(I244*H244,2)</f>
        <v>0</v>
      </c>
      <c r="BL244" s="17" t="s">
        <v>173</v>
      </c>
      <c r="BM244" s="17" t="s">
        <v>363</v>
      </c>
    </row>
    <row r="245" s="1" customFormat="1">
      <c r="B245" s="39"/>
      <c r="C245" s="40"/>
      <c r="D245" s="228" t="s">
        <v>174</v>
      </c>
      <c r="E245" s="40"/>
      <c r="F245" s="229" t="s">
        <v>364</v>
      </c>
      <c r="G245" s="40"/>
      <c r="H245" s="40"/>
      <c r="I245" s="145"/>
      <c r="J245" s="40"/>
      <c r="K245" s="40"/>
      <c r="L245" s="44"/>
      <c r="M245" s="230"/>
      <c r="N245" s="80"/>
      <c r="O245" s="80"/>
      <c r="P245" s="80"/>
      <c r="Q245" s="80"/>
      <c r="R245" s="80"/>
      <c r="S245" s="80"/>
      <c r="T245" s="81"/>
      <c r="AT245" s="17" t="s">
        <v>174</v>
      </c>
      <c r="AU245" s="17" t="s">
        <v>85</v>
      </c>
    </row>
    <row r="246" s="13" customFormat="1">
      <c r="B246" s="241"/>
      <c r="C246" s="242"/>
      <c r="D246" s="228" t="s">
        <v>176</v>
      </c>
      <c r="E246" s="243" t="s">
        <v>1</v>
      </c>
      <c r="F246" s="244" t="s">
        <v>365</v>
      </c>
      <c r="G246" s="242"/>
      <c r="H246" s="245">
        <v>2.3039999999999998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176</v>
      </c>
      <c r="AU246" s="251" t="s">
        <v>85</v>
      </c>
      <c r="AV246" s="13" t="s">
        <v>87</v>
      </c>
      <c r="AW246" s="13" t="s">
        <v>42</v>
      </c>
      <c r="AX246" s="13" t="s">
        <v>78</v>
      </c>
      <c r="AY246" s="251" t="s">
        <v>167</v>
      </c>
    </row>
    <row r="247" s="14" customFormat="1">
      <c r="B247" s="252"/>
      <c r="C247" s="253"/>
      <c r="D247" s="228" t="s">
        <v>176</v>
      </c>
      <c r="E247" s="254" t="s">
        <v>1</v>
      </c>
      <c r="F247" s="255" t="s">
        <v>181</v>
      </c>
      <c r="G247" s="253"/>
      <c r="H247" s="256">
        <v>2.3039999999999998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AT247" s="262" t="s">
        <v>176</v>
      </c>
      <c r="AU247" s="262" t="s">
        <v>85</v>
      </c>
      <c r="AV247" s="14" t="s">
        <v>173</v>
      </c>
      <c r="AW247" s="14" t="s">
        <v>42</v>
      </c>
      <c r="AX247" s="14" t="s">
        <v>85</v>
      </c>
      <c r="AY247" s="262" t="s">
        <v>167</v>
      </c>
    </row>
    <row r="248" s="1" customFormat="1" ht="22.5" customHeight="1">
      <c r="B248" s="39"/>
      <c r="C248" s="216" t="s">
        <v>366</v>
      </c>
      <c r="D248" s="216" t="s">
        <v>168</v>
      </c>
      <c r="E248" s="217" t="s">
        <v>367</v>
      </c>
      <c r="F248" s="218" t="s">
        <v>368</v>
      </c>
      <c r="G248" s="219" t="s">
        <v>113</v>
      </c>
      <c r="H248" s="220">
        <v>207.90000000000001</v>
      </c>
      <c r="I248" s="221"/>
      <c r="J248" s="222">
        <f>ROUND(I248*H248,2)</f>
        <v>0</v>
      </c>
      <c r="K248" s="218" t="s">
        <v>172</v>
      </c>
      <c r="L248" s="44"/>
      <c r="M248" s="223" t="s">
        <v>1</v>
      </c>
      <c r="N248" s="224" t="s">
        <v>51</v>
      </c>
      <c r="O248" s="80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AR248" s="17" t="s">
        <v>173</v>
      </c>
      <c r="AT248" s="17" t="s">
        <v>168</v>
      </c>
      <c r="AU248" s="17" t="s">
        <v>85</v>
      </c>
      <c r="AY248" s="17" t="s">
        <v>167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7" t="s">
        <v>173</v>
      </c>
      <c r="BK248" s="227">
        <f>ROUND(I248*H248,2)</f>
        <v>0</v>
      </c>
      <c r="BL248" s="17" t="s">
        <v>173</v>
      </c>
      <c r="BM248" s="17" t="s">
        <v>369</v>
      </c>
    </row>
    <row r="249" s="1" customFormat="1">
      <c r="B249" s="39"/>
      <c r="C249" s="40"/>
      <c r="D249" s="228" t="s">
        <v>174</v>
      </c>
      <c r="E249" s="40"/>
      <c r="F249" s="229" t="s">
        <v>370</v>
      </c>
      <c r="G249" s="40"/>
      <c r="H249" s="40"/>
      <c r="I249" s="145"/>
      <c r="J249" s="40"/>
      <c r="K249" s="40"/>
      <c r="L249" s="44"/>
      <c r="M249" s="230"/>
      <c r="N249" s="80"/>
      <c r="O249" s="80"/>
      <c r="P249" s="80"/>
      <c r="Q249" s="80"/>
      <c r="R249" s="80"/>
      <c r="S249" s="80"/>
      <c r="T249" s="81"/>
      <c r="AT249" s="17" t="s">
        <v>174</v>
      </c>
      <c r="AU249" s="17" t="s">
        <v>85</v>
      </c>
    </row>
    <row r="250" s="12" customFormat="1">
      <c r="B250" s="231"/>
      <c r="C250" s="232"/>
      <c r="D250" s="228" t="s">
        <v>176</v>
      </c>
      <c r="E250" s="233" t="s">
        <v>1</v>
      </c>
      <c r="F250" s="234" t="s">
        <v>371</v>
      </c>
      <c r="G250" s="232"/>
      <c r="H250" s="233" t="s">
        <v>1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176</v>
      </c>
      <c r="AU250" s="240" t="s">
        <v>85</v>
      </c>
      <c r="AV250" s="12" t="s">
        <v>85</v>
      </c>
      <c r="AW250" s="12" t="s">
        <v>42</v>
      </c>
      <c r="AX250" s="12" t="s">
        <v>78</v>
      </c>
      <c r="AY250" s="240" t="s">
        <v>167</v>
      </c>
    </row>
    <row r="251" s="13" customFormat="1">
      <c r="B251" s="241"/>
      <c r="C251" s="242"/>
      <c r="D251" s="228" t="s">
        <v>176</v>
      </c>
      <c r="E251" s="243" t="s">
        <v>1</v>
      </c>
      <c r="F251" s="244" t="s">
        <v>372</v>
      </c>
      <c r="G251" s="242"/>
      <c r="H251" s="245">
        <v>14.4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176</v>
      </c>
      <c r="AU251" s="251" t="s">
        <v>85</v>
      </c>
      <c r="AV251" s="13" t="s">
        <v>87</v>
      </c>
      <c r="AW251" s="13" t="s">
        <v>42</v>
      </c>
      <c r="AX251" s="13" t="s">
        <v>78</v>
      </c>
      <c r="AY251" s="251" t="s">
        <v>167</v>
      </c>
    </row>
    <row r="252" s="12" customFormat="1">
      <c r="B252" s="231"/>
      <c r="C252" s="232"/>
      <c r="D252" s="228" t="s">
        <v>176</v>
      </c>
      <c r="E252" s="233" t="s">
        <v>1</v>
      </c>
      <c r="F252" s="234" t="s">
        <v>373</v>
      </c>
      <c r="G252" s="232"/>
      <c r="H252" s="233" t="s">
        <v>1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176</v>
      </c>
      <c r="AU252" s="240" t="s">
        <v>85</v>
      </c>
      <c r="AV252" s="12" t="s">
        <v>85</v>
      </c>
      <c r="AW252" s="12" t="s">
        <v>42</v>
      </c>
      <c r="AX252" s="12" t="s">
        <v>78</v>
      </c>
      <c r="AY252" s="240" t="s">
        <v>167</v>
      </c>
    </row>
    <row r="253" s="13" customFormat="1">
      <c r="B253" s="241"/>
      <c r="C253" s="242"/>
      <c r="D253" s="228" t="s">
        <v>176</v>
      </c>
      <c r="E253" s="243" t="s">
        <v>1</v>
      </c>
      <c r="F253" s="244" t="s">
        <v>374</v>
      </c>
      <c r="G253" s="242"/>
      <c r="H253" s="245">
        <v>111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AT253" s="251" t="s">
        <v>176</v>
      </c>
      <c r="AU253" s="251" t="s">
        <v>85</v>
      </c>
      <c r="AV253" s="13" t="s">
        <v>87</v>
      </c>
      <c r="AW253" s="13" t="s">
        <v>42</v>
      </c>
      <c r="AX253" s="13" t="s">
        <v>78</v>
      </c>
      <c r="AY253" s="251" t="s">
        <v>167</v>
      </c>
    </row>
    <row r="254" s="13" customFormat="1">
      <c r="B254" s="241"/>
      <c r="C254" s="242"/>
      <c r="D254" s="228" t="s">
        <v>176</v>
      </c>
      <c r="E254" s="243" t="s">
        <v>1</v>
      </c>
      <c r="F254" s="244" t="s">
        <v>375</v>
      </c>
      <c r="G254" s="242"/>
      <c r="H254" s="245">
        <v>82.5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176</v>
      </c>
      <c r="AU254" s="251" t="s">
        <v>85</v>
      </c>
      <c r="AV254" s="13" t="s">
        <v>87</v>
      </c>
      <c r="AW254" s="13" t="s">
        <v>42</v>
      </c>
      <c r="AX254" s="13" t="s">
        <v>78</v>
      </c>
      <c r="AY254" s="251" t="s">
        <v>167</v>
      </c>
    </row>
    <row r="255" s="14" customFormat="1">
      <c r="B255" s="252"/>
      <c r="C255" s="253"/>
      <c r="D255" s="228" t="s">
        <v>176</v>
      </c>
      <c r="E255" s="254" t="s">
        <v>1</v>
      </c>
      <c r="F255" s="255" t="s">
        <v>181</v>
      </c>
      <c r="G255" s="253"/>
      <c r="H255" s="256">
        <v>207.90000000000001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AT255" s="262" t="s">
        <v>176</v>
      </c>
      <c r="AU255" s="262" t="s">
        <v>85</v>
      </c>
      <c r="AV255" s="14" t="s">
        <v>173</v>
      </c>
      <c r="AW255" s="14" t="s">
        <v>42</v>
      </c>
      <c r="AX255" s="14" t="s">
        <v>85</v>
      </c>
      <c r="AY255" s="262" t="s">
        <v>167</v>
      </c>
    </row>
    <row r="256" s="1" customFormat="1" ht="22.5" customHeight="1">
      <c r="B256" s="39"/>
      <c r="C256" s="216" t="s">
        <v>283</v>
      </c>
      <c r="D256" s="216" t="s">
        <v>168</v>
      </c>
      <c r="E256" s="217" t="s">
        <v>376</v>
      </c>
      <c r="F256" s="218" t="s">
        <v>377</v>
      </c>
      <c r="G256" s="219" t="s">
        <v>171</v>
      </c>
      <c r="H256" s="220">
        <v>302.5</v>
      </c>
      <c r="I256" s="221"/>
      <c r="J256" s="222">
        <f>ROUND(I256*H256,2)</f>
        <v>0</v>
      </c>
      <c r="K256" s="218" t="s">
        <v>172</v>
      </c>
      <c r="L256" s="44"/>
      <c r="M256" s="223" t="s">
        <v>1</v>
      </c>
      <c r="N256" s="224" t="s">
        <v>51</v>
      </c>
      <c r="O256" s="80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AR256" s="17" t="s">
        <v>173</v>
      </c>
      <c r="AT256" s="17" t="s">
        <v>168</v>
      </c>
      <c r="AU256" s="17" t="s">
        <v>85</v>
      </c>
      <c r="AY256" s="17" t="s">
        <v>167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7" t="s">
        <v>173</v>
      </c>
      <c r="BK256" s="227">
        <f>ROUND(I256*H256,2)</f>
        <v>0</v>
      </c>
      <c r="BL256" s="17" t="s">
        <v>173</v>
      </c>
      <c r="BM256" s="17" t="s">
        <v>378</v>
      </c>
    </row>
    <row r="257" s="1" customFormat="1">
      <c r="B257" s="39"/>
      <c r="C257" s="40"/>
      <c r="D257" s="228" t="s">
        <v>174</v>
      </c>
      <c r="E257" s="40"/>
      <c r="F257" s="229" t="s">
        <v>379</v>
      </c>
      <c r="G257" s="40"/>
      <c r="H257" s="40"/>
      <c r="I257" s="145"/>
      <c r="J257" s="40"/>
      <c r="K257" s="40"/>
      <c r="L257" s="44"/>
      <c r="M257" s="230"/>
      <c r="N257" s="80"/>
      <c r="O257" s="80"/>
      <c r="P257" s="80"/>
      <c r="Q257" s="80"/>
      <c r="R257" s="80"/>
      <c r="S257" s="80"/>
      <c r="T257" s="81"/>
      <c r="AT257" s="17" t="s">
        <v>174</v>
      </c>
      <c r="AU257" s="17" t="s">
        <v>85</v>
      </c>
    </row>
    <row r="258" s="12" customFormat="1">
      <c r="B258" s="231"/>
      <c r="C258" s="232"/>
      <c r="D258" s="228" t="s">
        <v>176</v>
      </c>
      <c r="E258" s="233" t="s">
        <v>1</v>
      </c>
      <c r="F258" s="234" t="s">
        <v>380</v>
      </c>
      <c r="G258" s="232"/>
      <c r="H258" s="233" t="s">
        <v>1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176</v>
      </c>
      <c r="AU258" s="240" t="s">
        <v>85</v>
      </c>
      <c r="AV258" s="12" t="s">
        <v>85</v>
      </c>
      <c r="AW258" s="12" t="s">
        <v>42</v>
      </c>
      <c r="AX258" s="12" t="s">
        <v>78</v>
      </c>
      <c r="AY258" s="240" t="s">
        <v>167</v>
      </c>
    </row>
    <row r="259" s="13" customFormat="1">
      <c r="B259" s="241"/>
      <c r="C259" s="242"/>
      <c r="D259" s="228" t="s">
        <v>176</v>
      </c>
      <c r="E259" s="243" t="s">
        <v>1</v>
      </c>
      <c r="F259" s="244" t="s">
        <v>381</v>
      </c>
      <c r="G259" s="242"/>
      <c r="H259" s="245">
        <v>137.5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AT259" s="251" t="s">
        <v>176</v>
      </c>
      <c r="AU259" s="251" t="s">
        <v>85</v>
      </c>
      <c r="AV259" s="13" t="s">
        <v>87</v>
      </c>
      <c r="AW259" s="13" t="s">
        <v>42</v>
      </c>
      <c r="AX259" s="13" t="s">
        <v>78</v>
      </c>
      <c r="AY259" s="251" t="s">
        <v>167</v>
      </c>
    </row>
    <row r="260" s="13" customFormat="1">
      <c r="B260" s="241"/>
      <c r="C260" s="242"/>
      <c r="D260" s="228" t="s">
        <v>176</v>
      </c>
      <c r="E260" s="243" t="s">
        <v>1</v>
      </c>
      <c r="F260" s="244" t="s">
        <v>382</v>
      </c>
      <c r="G260" s="242"/>
      <c r="H260" s="245">
        <v>165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176</v>
      </c>
      <c r="AU260" s="251" t="s">
        <v>85</v>
      </c>
      <c r="AV260" s="13" t="s">
        <v>87</v>
      </c>
      <c r="AW260" s="13" t="s">
        <v>42</v>
      </c>
      <c r="AX260" s="13" t="s">
        <v>78</v>
      </c>
      <c r="AY260" s="251" t="s">
        <v>167</v>
      </c>
    </row>
    <row r="261" s="14" customFormat="1">
      <c r="B261" s="252"/>
      <c r="C261" s="253"/>
      <c r="D261" s="228" t="s">
        <v>176</v>
      </c>
      <c r="E261" s="254" t="s">
        <v>1</v>
      </c>
      <c r="F261" s="255" t="s">
        <v>181</v>
      </c>
      <c r="G261" s="253"/>
      <c r="H261" s="256">
        <v>302.5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AT261" s="262" t="s">
        <v>176</v>
      </c>
      <c r="AU261" s="262" t="s">
        <v>85</v>
      </c>
      <c r="AV261" s="14" t="s">
        <v>173</v>
      </c>
      <c r="AW261" s="14" t="s">
        <v>42</v>
      </c>
      <c r="AX261" s="14" t="s">
        <v>85</v>
      </c>
      <c r="AY261" s="262" t="s">
        <v>167</v>
      </c>
    </row>
    <row r="262" s="1" customFormat="1" ht="22.5" customHeight="1">
      <c r="B262" s="39"/>
      <c r="C262" s="264" t="s">
        <v>383</v>
      </c>
      <c r="D262" s="264" t="s">
        <v>384</v>
      </c>
      <c r="E262" s="265" t="s">
        <v>385</v>
      </c>
      <c r="F262" s="266" t="s">
        <v>386</v>
      </c>
      <c r="G262" s="267" t="s">
        <v>129</v>
      </c>
      <c r="H262" s="268">
        <v>225</v>
      </c>
      <c r="I262" s="269"/>
      <c r="J262" s="270">
        <f>ROUND(I262*H262,2)</f>
        <v>0</v>
      </c>
      <c r="K262" s="266" t="s">
        <v>172</v>
      </c>
      <c r="L262" s="271"/>
      <c r="M262" s="272" t="s">
        <v>1</v>
      </c>
      <c r="N262" s="273" t="s">
        <v>51</v>
      </c>
      <c r="O262" s="80"/>
      <c r="P262" s="225">
        <f>O262*H262</f>
        <v>0</v>
      </c>
      <c r="Q262" s="225">
        <v>1</v>
      </c>
      <c r="R262" s="225">
        <f>Q262*H262</f>
        <v>225</v>
      </c>
      <c r="S262" s="225">
        <v>0</v>
      </c>
      <c r="T262" s="226">
        <f>S262*H262</f>
        <v>0</v>
      </c>
      <c r="AR262" s="17" t="s">
        <v>196</v>
      </c>
      <c r="AT262" s="17" t="s">
        <v>384</v>
      </c>
      <c r="AU262" s="17" t="s">
        <v>85</v>
      </c>
      <c r="AY262" s="17" t="s">
        <v>167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7" t="s">
        <v>173</v>
      </c>
      <c r="BK262" s="227">
        <f>ROUND(I262*H262,2)</f>
        <v>0</v>
      </c>
      <c r="BL262" s="17" t="s">
        <v>173</v>
      </c>
      <c r="BM262" s="17" t="s">
        <v>387</v>
      </c>
    </row>
    <row r="263" s="1" customFormat="1">
      <c r="B263" s="39"/>
      <c r="C263" s="40"/>
      <c r="D263" s="228" t="s">
        <v>174</v>
      </c>
      <c r="E263" s="40"/>
      <c r="F263" s="229" t="s">
        <v>386</v>
      </c>
      <c r="G263" s="40"/>
      <c r="H263" s="40"/>
      <c r="I263" s="145"/>
      <c r="J263" s="40"/>
      <c r="K263" s="40"/>
      <c r="L263" s="44"/>
      <c r="M263" s="230"/>
      <c r="N263" s="80"/>
      <c r="O263" s="80"/>
      <c r="P263" s="80"/>
      <c r="Q263" s="80"/>
      <c r="R263" s="80"/>
      <c r="S263" s="80"/>
      <c r="T263" s="81"/>
      <c r="AT263" s="17" t="s">
        <v>174</v>
      </c>
      <c r="AU263" s="17" t="s">
        <v>85</v>
      </c>
    </row>
    <row r="264" s="13" customFormat="1">
      <c r="B264" s="241"/>
      <c r="C264" s="242"/>
      <c r="D264" s="228" t="s">
        <v>176</v>
      </c>
      <c r="E264" s="243" t="s">
        <v>1</v>
      </c>
      <c r="F264" s="244" t="s">
        <v>388</v>
      </c>
      <c r="G264" s="242"/>
      <c r="H264" s="245">
        <v>225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176</v>
      </c>
      <c r="AU264" s="251" t="s">
        <v>85</v>
      </c>
      <c r="AV264" s="13" t="s">
        <v>87</v>
      </c>
      <c r="AW264" s="13" t="s">
        <v>42</v>
      </c>
      <c r="AX264" s="13" t="s">
        <v>78</v>
      </c>
      <c r="AY264" s="251" t="s">
        <v>167</v>
      </c>
    </row>
    <row r="265" s="14" customFormat="1">
      <c r="B265" s="252"/>
      <c r="C265" s="253"/>
      <c r="D265" s="228" t="s">
        <v>176</v>
      </c>
      <c r="E265" s="254" t="s">
        <v>1</v>
      </c>
      <c r="F265" s="255" t="s">
        <v>181</v>
      </c>
      <c r="G265" s="253"/>
      <c r="H265" s="256">
        <v>225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AT265" s="262" t="s">
        <v>176</v>
      </c>
      <c r="AU265" s="262" t="s">
        <v>85</v>
      </c>
      <c r="AV265" s="14" t="s">
        <v>173</v>
      </c>
      <c r="AW265" s="14" t="s">
        <v>42</v>
      </c>
      <c r="AX265" s="14" t="s">
        <v>85</v>
      </c>
      <c r="AY265" s="262" t="s">
        <v>167</v>
      </c>
    </row>
    <row r="266" s="1" customFormat="1" ht="22.5" customHeight="1">
      <c r="B266" s="39"/>
      <c r="C266" s="264" t="s">
        <v>134</v>
      </c>
      <c r="D266" s="264" t="s">
        <v>384</v>
      </c>
      <c r="E266" s="265" t="s">
        <v>389</v>
      </c>
      <c r="F266" s="266" t="s">
        <v>390</v>
      </c>
      <c r="G266" s="267" t="s">
        <v>101</v>
      </c>
      <c r="H266" s="268">
        <v>2.2930000000000001</v>
      </c>
      <c r="I266" s="269"/>
      <c r="J266" s="270">
        <f>ROUND(I266*H266,2)</f>
        <v>0</v>
      </c>
      <c r="K266" s="266" t="s">
        <v>172</v>
      </c>
      <c r="L266" s="271"/>
      <c r="M266" s="272" t="s">
        <v>1</v>
      </c>
      <c r="N266" s="273" t="s">
        <v>51</v>
      </c>
      <c r="O266" s="80"/>
      <c r="P266" s="225">
        <f>O266*H266</f>
        <v>0</v>
      </c>
      <c r="Q266" s="225">
        <v>4.5022500000000001</v>
      </c>
      <c r="R266" s="225">
        <f>Q266*H266</f>
        <v>10.32365925</v>
      </c>
      <c r="S266" s="225">
        <v>0</v>
      </c>
      <c r="T266" s="226">
        <f>S266*H266</f>
        <v>0</v>
      </c>
      <c r="AR266" s="17" t="s">
        <v>196</v>
      </c>
      <c r="AT266" s="17" t="s">
        <v>384</v>
      </c>
      <c r="AU266" s="17" t="s">
        <v>85</v>
      </c>
      <c r="AY266" s="17" t="s">
        <v>167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7" t="s">
        <v>173</v>
      </c>
      <c r="BK266" s="227">
        <f>ROUND(I266*H266,2)</f>
        <v>0</v>
      </c>
      <c r="BL266" s="17" t="s">
        <v>173</v>
      </c>
      <c r="BM266" s="17" t="s">
        <v>391</v>
      </c>
    </row>
    <row r="267" s="1" customFormat="1">
      <c r="B267" s="39"/>
      <c r="C267" s="40"/>
      <c r="D267" s="228" t="s">
        <v>174</v>
      </c>
      <c r="E267" s="40"/>
      <c r="F267" s="229" t="s">
        <v>390</v>
      </c>
      <c r="G267" s="40"/>
      <c r="H267" s="40"/>
      <c r="I267" s="145"/>
      <c r="J267" s="40"/>
      <c r="K267" s="40"/>
      <c r="L267" s="44"/>
      <c r="M267" s="230"/>
      <c r="N267" s="80"/>
      <c r="O267" s="80"/>
      <c r="P267" s="80"/>
      <c r="Q267" s="80"/>
      <c r="R267" s="80"/>
      <c r="S267" s="80"/>
      <c r="T267" s="81"/>
      <c r="AT267" s="17" t="s">
        <v>174</v>
      </c>
      <c r="AU267" s="17" t="s">
        <v>85</v>
      </c>
    </row>
    <row r="268" s="13" customFormat="1">
      <c r="B268" s="241"/>
      <c r="C268" s="242"/>
      <c r="D268" s="228" t="s">
        <v>176</v>
      </c>
      <c r="E268" s="243" t="s">
        <v>1</v>
      </c>
      <c r="F268" s="244" t="s">
        <v>392</v>
      </c>
      <c r="G268" s="242"/>
      <c r="H268" s="245">
        <v>0.23999999999999999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176</v>
      </c>
      <c r="AU268" s="251" t="s">
        <v>85</v>
      </c>
      <c r="AV268" s="13" t="s">
        <v>87</v>
      </c>
      <c r="AW268" s="13" t="s">
        <v>42</v>
      </c>
      <c r="AX268" s="13" t="s">
        <v>78</v>
      </c>
      <c r="AY268" s="251" t="s">
        <v>167</v>
      </c>
    </row>
    <row r="269" s="13" customFormat="1">
      <c r="B269" s="241"/>
      <c r="C269" s="242"/>
      <c r="D269" s="228" t="s">
        <v>176</v>
      </c>
      <c r="E269" s="243" t="s">
        <v>1</v>
      </c>
      <c r="F269" s="244" t="s">
        <v>393</v>
      </c>
      <c r="G269" s="242"/>
      <c r="H269" s="245">
        <v>0.34666666666666668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AT269" s="251" t="s">
        <v>176</v>
      </c>
      <c r="AU269" s="251" t="s">
        <v>85</v>
      </c>
      <c r="AV269" s="13" t="s">
        <v>87</v>
      </c>
      <c r="AW269" s="13" t="s">
        <v>42</v>
      </c>
      <c r="AX269" s="13" t="s">
        <v>78</v>
      </c>
      <c r="AY269" s="251" t="s">
        <v>167</v>
      </c>
    </row>
    <row r="270" s="13" customFormat="1">
      <c r="B270" s="241"/>
      <c r="C270" s="242"/>
      <c r="D270" s="228" t="s">
        <v>176</v>
      </c>
      <c r="E270" s="243" t="s">
        <v>1</v>
      </c>
      <c r="F270" s="244" t="s">
        <v>394</v>
      </c>
      <c r="G270" s="242"/>
      <c r="H270" s="245">
        <v>1.7066666666666668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176</v>
      </c>
      <c r="AU270" s="251" t="s">
        <v>85</v>
      </c>
      <c r="AV270" s="13" t="s">
        <v>87</v>
      </c>
      <c r="AW270" s="13" t="s">
        <v>42</v>
      </c>
      <c r="AX270" s="13" t="s">
        <v>78</v>
      </c>
      <c r="AY270" s="251" t="s">
        <v>167</v>
      </c>
    </row>
    <row r="271" s="14" customFormat="1">
      <c r="B271" s="252"/>
      <c r="C271" s="253"/>
      <c r="D271" s="228" t="s">
        <v>176</v>
      </c>
      <c r="E271" s="254" t="s">
        <v>1</v>
      </c>
      <c r="F271" s="255" t="s">
        <v>181</v>
      </c>
      <c r="G271" s="253"/>
      <c r="H271" s="256">
        <v>2.2933333333333334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AT271" s="262" t="s">
        <v>176</v>
      </c>
      <c r="AU271" s="262" t="s">
        <v>85</v>
      </c>
      <c r="AV271" s="14" t="s">
        <v>173</v>
      </c>
      <c r="AW271" s="14" t="s">
        <v>42</v>
      </c>
      <c r="AX271" s="14" t="s">
        <v>85</v>
      </c>
      <c r="AY271" s="262" t="s">
        <v>167</v>
      </c>
    </row>
    <row r="272" s="1" customFormat="1" ht="22.5" customHeight="1">
      <c r="B272" s="39"/>
      <c r="C272" s="264" t="s">
        <v>395</v>
      </c>
      <c r="D272" s="264" t="s">
        <v>384</v>
      </c>
      <c r="E272" s="265" t="s">
        <v>396</v>
      </c>
      <c r="F272" s="266" t="s">
        <v>397</v>
      </c>
      <c r="G272" s="267" t="s">
        <v>101</v>
      </c>
      <c r="H272" s="268">
        <v>2444</v>
      </c>
      <c r="I272" s="269"/>
      <c r="J272" s="270">
        <f>ROUND(I272*H272,2)</f>
        <v>0</v>
      </c>
      <c r="K272" s="266" t="s">
        <v>172</v>
      </c>
      <c r="L272" s="271"/>
      <c r="M272" s="272" t="s">
        <v>1</v>
      </c>
      <c r="N272" s="273" t="s">
        <v>51</v>
      </c>
      <c r="O272" s="80"/>
      <c r="P272" s="225">
        <f>O272*H272</f>
        <v>0</v>
      </c>
      <c r="Q272" s="225">
        <v>0.00123</v>
      </c>
      <c r="R272" s="225">
        <f>Q272*H272</f>
        <v>3.0061200000000001</v>
      </c>
      <c r="S272" s="225">
        <v>0</v>
      </c>
      <c r="T272" s="226">
        <f>S272*H272</f>
        <v>0</v>
      </c>
      <c r="AR272" s="17" t="s">
        <v>196</v>
      </c>
      <c r="AT272" s="17" t="s">
        <v>384</v>
      </c>
      <c r="AU272" s="17" t="s">
        <v>85</v>
      </c>
      <c r="AY272" s="17" t="s">
        <v>167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7" t="s">
        <v>173</v>
      </c>
      <c r="BK272" s="227">
        <f>ROUND(I272*H272,2)</f>
        <v>0</v>
      </c>
      <c r="BL272" s="17" t="s">
        <v>173</v>
      </c>
      <c r="BM272" s="17" t="s">
        <v>398</v>
      </c>
    </row>
    <row r="273" s="1" customFormat="1">
      <c r="B273" s="39"/>
      <c r="C273" s="40"/>
      <c r="D273" s="228" t="s">
        <v>174</v>
      </c>
      <c r="E273" s="40"/>
      <c r="F273" s="229" t="s">
        <v>397</v>
      </c>
      <c r="G273" s="40"/>
      <c r="H273" s="40"/>
      <c r="I273" s="145"/>
      <c r="J273" s="40"/>
      <c r="K273" s="40"/>
      <c r="L273" s="44"/>
      <c r="M273" s="230"/>
      <c r="N273" s="80"/>
      <c r="O273" s="80"/>
      <c r="P273" s="80"/>
      <c r="Q273" s="80"/>
      <c r="R273" s="80"/>
      <c r="S273" s="80"/>
      <c r="T273" s="81"/>
      <c r="AT273" s="17" t="s">
        <v>174</v>
      </c>
      <c r="AU273" s="17" t="s">
        <v>85</v>
      </c>
    </row>
    <row r="274" s="13" customFormat="1">
      <c r="B274" s="241"/>
      <c r="C274" s="242"/>
      <c r="D274" s="228" t="s">
        <v>176</v>
      </c>
      <c r="E274" s="243" t="s">
        <v>1</v>
      </c>
      <c r="F274" s="244" t="s">
        <v>399</v>
      </c>
      <c r="G274" s="242"/>
      <c r="H274" s="245">
        <v>2496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AT274" s="251" t="s">
        <v>176</v>
      </c>
      <c r="AU274" s="251" t="s">
        <v>85</v>
      </c>
      <c r="AV274" s="13" t="s">
        <v>87</v>
      </c>
      <c r="AW274" s="13" t="s">
        <v>42</v>
      </c>
      <c r="AX274" s="13" t="s">
        <v>78</v>
      </c>
      <c r="AY274" s="251" t="s">
        <v>167</v>
      </c>
    </row>
    <row r="275" s="13" customFormat="1">
      <c r="B275" s="241"/>
      <c r="C275" s="242"/>
      <c r="D275" s="228" t="s">
        <v>176</v>
      </c>
      <c r="E275" s="243" t="s">
        <v>1</v>
      </c>
      <c r="F275" s="244" t="s">
        <v>400</v>
      </c>
      <c r="G275" s="242"/>
      <c r="H275" s="245">
        <v>-52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176</v>
      </c>
      <c r="AU275" s="251" t="s">
        <v>85</v>
      </c>
      <c r="AV275" s="13" t="s">
        <v>87</v>
      </c>
      <c r="AW275" s="13" t="s">
        <v>42</v>
      </c>
      <c r="AX275" s="13" t="s">
        <v>78</v>
      </c>
      <c r="AY275" s="251" t="s">
        <v>167</v>
      </c>
    </row>
    <row r="276" s="14" customFormat="1">
      <c r="B276" s="252"/>
      <c r="C276" s="253"/>
      <c r="D276" s="228" t="s">
        <v>176</v>
      </c>
      <c r="E276" s="254" t="s">
        <v>1</v>
      </c>
      <c r="F276" s="255" t="s">
        <v>181</v>
      </c>
      <c r="G276" s="253"/>
      <c r="H276" s="256">
        <v>2444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AT276" s="262" t="s">
        <v>176</v>
      </c>
      <c r="AU276" s="262" t="s">
        <v>85</v>
      </c>
      <c r="AV276" s="14" t="s">
        <v>173</v>
      </c>
      <c r="AW276" s="14" t="s">
        <v>42</v>
      </c>
      <c r="AX276" s="14" t="s">
        <v>85</v>
      </c>
      <c r="AY276" s="262" t="s">
        <v>167</v>
      </c>
    </row>
    <row r="277" s="1" customFormat="1" ht="22.5" customHeight="1">
      <c r="B277" s="39"/>
      <c r="C277" s="264" t="s">
        <v>294</v>
      </c>
      <c r="D277" s="264" t="s">
        <v>384</v>
      </c>
      <c r="E277" s="265" t="s">
        <v>401</v>
      </c>
      <c r="F277" s="266" t="s">
        <v>402</v>
      </c>
      <c r="G277" s="267" t="s">
        <v>101</v>
      </c>
      <c r="H277" s="268">
        <v>1248</v>
      </c>
      <c r="I277" s="269"/>
      <c r="J277" s="270">
        <f>ROUND(I277*H277,2)</f>
        <v>0</v>
      </c>
      <c r="K277" s="266" t="s">
        <v>172</v>
      </c>
      <c r="L277" s="271"/>
      <c r="M277" s="272" t="s">
        <v>1</v>
      </c>
      <c r="N277" s="273" t="s">
        <v>51</v>
      </c>
      <c r="O277" s="80"/>
      <c r="P277" s="225">
        <f>O277*H277</f>
        <v>0</v>
      </c>
      <c r="Q277" s="225">
        <v>0.00018000000000000001</v>
      </c>
      <c r="R277" s="225">
        <f>Q277*H277</f>
        <v>0.22464000000000001</v>
      </c>
      <c r="S277" s="225">
        <v>0</v>
      </c>
      <c r="T277" s="226">
        <f>S277*H277</f>
        <v>0</v>
      </c>
      <c r="AR277" s="17" t="s">
        <v>196</v>
      </c>
      <c r="AT277" s="17" t="s">
        <v>384</v>
      </c>
      <c r="AU277" s="17" t="s">
        <v>85</v>
      </c>
      <c r="AY277" s="17" t="s">
        <v>167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7" t="s">
        <v>173</v>
      </c>
      <c r="BK277" s="227">
        <f>ROUND(I277*H277,2)</f>
        <v>0</v>
      </c>
      <c r="BL277" s="17" t="s">
        <v>173</v>
      </c>
      <c r="BM277" s="17" t="s">
        <v>403</v>
      </c>
    </row>
    <row r="278" s="1" customFormat="1">
      <c r="B278" s="39"/>
      <c r="C278" s="40"/>
      <c r="D278" s="228" t="s">
        <v>174</v>
      </c>
      <c r="E278" s="40"/>
      <c r="F278" s="229" t="s">
        <v>402</v>
      </c>
      <c r="G278" s="40"/>
      <c r="H278" s="40"/>
      <c r="I278" s="145"/>
      <c r="J278" s="40"/>
      <c r="K278" s="40"/>
      <c r="L278" s="44"/>
      <c r="M278" s="230"/>
      <c r="N278" s="80"/>
      <c r="O278" s="80"/>
      <c r="P278" s="80"/>
      <c r="Q278" s="80"/>
      <c r="R278" s="80"/>
      <c r="S278" s="80"/>
      <c r="T278" s="81"/>
      <c r="AT278" s="17" t="s">
        <v>174</v>
      </c>
      <c r="AU278" s="17" t="s">
        <v>85</v>
      </c>
    </row>
    <row r="279" s="13" customFormat="1">
      <c r="B279" s="241"/>
      <c r="C279" s="242"/>
      <c r="D279" s="228" t="s">
        <v>176</v>
      </c>
      <c r="E279" s="243" t="s">
        <v>1</v>
      </c>
      <c r="F279" s="244" t="s">
        <v>125</v>
      </c>
      <c r="G279" s="242"/>
      <c r="H279" s="245">
        <v>1248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AT279" s="251" t="s">
        <v>176</v>
      </c>
      <c r="AU279" s="251" t="s">
        <v>85</v>
      </c>
      <c r="AV279" s="13" t="s">
        <v>87</v>
      </c>
      <c r="AW279" s="13" t="s">
        <v>42</v>
      </c>
      <c r="AX279" s="13" t="s">
        <v>78</v>
      </c>
      <c r="AY279" s="251" t="s">
        <v>167</v>
      </c>
    </row>
    <row r="280" s="14" customFormat="1">
      <c r="B280" s="252"/>
      <c r="C280" s="253"/>
      <c r="D280" s="228" t="s">
        <v>176</v>
      </c>
      <c r="E280" s="254" t="s">
        <v>123</v>
      </c>
      <c r="F280" s="255" t="s">
        <v>181</v>
      </c>
      <c r="G280" s="253"/>
      <c r="H280" s="256">
        <v>1248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AT280" s="262" t="s">
        <v>176</v>
      </c>
      <c r="AU280" s="262" t="s">
        <v>85</v>
      </c>
      <c r="AV280" s="14" t="s">
        <v>173</v>
      </c>
      <c r="AW280" s="14" t="s">
        <v>42</v>
      </c>
      <c r="AX280" s="14" t="s">
        <v>85</v>
      </c>
      <c r="AY280" s="262" t="s">
        <v>167</v>
      </c>
    </row>
    <row r="281" s="1" customFormat="1" ht="22.5" customHeight="1">
      <c r="B281" s="39"/>
      <c r="C281" s="264" t="s">
        <v>404</v>
      </c>
      <c r="D281" s="264" t="s">
        <v>384</v>
      </c>
      <c r="E281" s="265" t="s">
        <v>405</v>
      </c>
      <c r="F281" s="266" t="s">
        <v>406</v>
      </c>
      <c r="G281" s="267" t="s">
        <v>129</v>
      </c>
      <c r="H281" s="268">
        <v>1.8</v>
      </c>
      <c r="I281" s="269"/>
      <c r="J281" s="270">
        <f>ROUND(I281*H281,2)</f>
        <v>0</v>
      </c>
      <c r="K281" s="266" t="s">
        <v>172</v>
      </c>
      <c r="L281" s="271"/>
      <c r="M281" s="272" t="s">
        <v>1</v>
      </c>
      <c r="N281" s="273" t="s">
        <v>51</v>
      </c>
      <c r="O281" s="80"/>
      <c r="P281" s="225">
        <f>O281*H281</f>
        <v>0</v>
      </c>
      <c r="Q281" s="225">
        <v>1</v>
      </c>
      <c r="R281" s="225">
        <f>Q281*H281</f>
        <v>1.8</v>
      </c>
      <c r="S281" s="225">
        <v>0</v>
      </c>
      <c r="T281" s="226">
        <f>S281*H281</f>
        <v>0</v>
      </c>
      <c r="AR281" s="17" t="s">
        <v>196</v>
      </c>
      <c r="AT281" s="17" t="s">
        <v>384</v>
      </c>
      <c r="AU281" s="17" t="s">
        <v>85</v>
      </c>
      <c r="AY281" s="17" t="s">
        <v>167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7" t="s">
        <v>173</v>
      </c>
      <c r="BK281" s="227">
        <f>ROUND(I281*H281,2)</f>
        <v>0</v>
      </c>
      <c r="BL281" s="17" t="s">
        <v>173</v>
      </c>
      <c r="BM281" s="17" t="s">
        <v>407</v>
      </c>
    </row>
    <row r="282" s="1" customFormat="1">
      <c r="B282" s="39"/>
      <c r="C282" s="40"/>
      <c r="D282" s="228" t="s">
        <v>174</v>
      </c>
      <c r="E282" s="40"/>
      <c r="F282" s="229" t="s">
        <v>406</v>
      </c>
      <c r="G282" s="40"/>
      <c r="H282" s="40"/>
      <c r="I282" s="145"/>
      <c r="J282" s="40"/>
      <c r="K282" s="40"/>
      <c r="L282" s="44"/>
      <c r="M282" s="230"/>
      <c r="N282" s="80"/>
      <c r="O282" s="80"/>
      <c r="P282" s="80"/>
      <c r="Q282" s="80"/>
      <c r="R282" s="80"/>
      <c r="S282" s="80"/>
      <c r="T282" s="81"/>
      <c r="AT282" s="17" t="s">
        <v>174</v>
      </c>
      <c r="AU282" s="17" t="s">
        <v>85</v>
      </c>
    </row>
    <row r="283" s="13" customFormat="1">
      <c r="B283" s="241"/>
      <c r="C283" s="242"/>
      <c r="D283" s="228" t="s">
        <v>176</v>
      </c>
      <c r="E283" s="243" t="s">
        <v>1</v>
      </c>
      <c r="F283" s="244" t="s">
        <v>408</v>
      </c>
      <c r="G283" s="242"/>
      <c r="H283" s="245">
        <v>1.8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AT283" s="251" t="s">
        <v>176</v>
      </c>
      <c r="AU283" s="251" t="s">
        <v>85</v>
      </c>
      <c r="AV283" s="13" t="s">
        <v>87</v>
      </c>
      <c r="AW283" s="13" t="s">
        <v>42</v>
      </c>
      <c r="AX283" s="13" t="s">
        <v>78</v>
      </c>
      <c r="AY283" s="251" t="s">
        <v>167</v>
      </c>
    </row>
    <row r="284" s="14" customFormat="1">
      <c r="B284" s="252"/>
      <c r="C284" s="253"/>
      <c r="D284" s="228" t="s">
        <v>176</v>
      </c>
      <c r="E284" s="254" t="s">
        <v>1</v>
      </c>
      <c r="F284" s="255" t="s">
        <v>181</v>
      </c>
      <c r="G284" s="253"/>
      <c r="H284" s="256">
        <v>1.8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AT284" s="262" t="s">
        <v>176</v>
      </c>
      <c r="AU284" s="262" t="s">
        <v>85</v>
      </c>
      <c r="AV284" s="14" t="s">
        <v>173</v>
      </c>
      <c r="AW284" s="14" t="s">
        <v>42</v>
      </c>
      <c r="AX284" s="14" t="s">
        <v>85</v>
      </c>
      <c r="AY284" s="262" t="s">
        <v>167</v>
      </c>
    </row>
    <row r="285" s="1" customFormat="1" ht="22.5" customHeight="1">
      <c r="B285" s="39"/>
      <c r="C285" s="264" t="s">
        <v>302</v>
      </c>
      <c r="D285" s="264" t="s">
        <v>384</v>
      </c>
      <c r="E285" s="265" t="s">
        <v>409</v>
      </c>
      <c r="F285" s="266" t="s">
        <v>410</v>
      </c>
      <c r="G285" s="267" t="s">
        <v>113</v>
      </c>
      <c r="H285" s="268">
        <v>0.57599999999999996</v>
      </c>
      <c r="I285" s="269"/>
      <c r="J285" s="270">
        <f>ROUND(I285*H285,2)</f>
        <v>0</v>
      </c>
      <c r="K285" s="266" t="s">
        <v>172</v>
      </c>
      <c r="L285" s="271"/>
      <c r="M285" s="272" t="s">
        <v>1</v>
      </c>
      <c r="N285" s="273" t="s">
        <v>51</v>
      </c>
      <c r="O285" s="80"/>
      <c r="P285" s="225">
        <f>O285*H285</f>
        <v>0</v>
      </c>
      <c r="Q285" s="225">
        <v>2.4289999999999998</v>
      </c>
      <c r="R285" s="225">
        <f>Q285*H285</f>
        <v>1.3991039999999999</v>
      </c>
      <c r="S285" s="225">
        <v>0</v>
      </c>
      <c r="T285" s="226">
        <f>S285*H285</f>
        <v>0</v>
      </c>
      <c r="AR285" s="17" t="s">
        <v>196</v>
      </c>
      <c r="AT285" s="17" t="s">
        <v>384</v>
      </c>
      <c r="AU285" s="17" t="s">
        <v>85</v>
      </c>
      <c r="AY285" s="17" t="s">
        <v>167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7" t="s">
        <v>173</v>
      </c>
      <c r="BK285" s="227">
        <f>ROUND(I285*H285,2)</f>
        <v>0</v>
      </c>
      <c r="BL285" s="17" t="s">
        <v>173</v>
      </c>
      <c r="BM285" s="17" t="s">
        <v>411</v>
      </c>
    </row>
    <row r="286" s="1" customFormat="1">
      <c r="B286" s="39"/>
      <c r="C286" s="40"/>
      <c r="D286" s="228" t="s">
        <v>174</v>
      </c>
      <c r="E286" s="40"/>
      <c r="F286" s="229" t="s">
        <v>410</v>
      </c>
      <c r="G286" s="40"/>
      <c r="H286" s="40"/>
      <c r="I286" s="145"/>
      <c r="J286" s="40"/>
      <c r="K286" s="40"/>
      <c r="L286" s="44"/>
      <c r="M286" s="230"/>
      <c r="N286" s="80"/>
      <c r="O286" s="80"/>
      <c r="P286" s="80"/>
      <c r="Q286" s="80"/>
      <c r="R286" s="80"/>
      <c r="S286" s="80"/>
      <c r="T286" s="81"/>
      <c r="AT286" s="17" t="s">
        <v>174</v>
      </c>
      <c r="AU286" s="17" t="s">
        <v>85</v>
      </c>
    </row>
    <row r="287" s="13" customFormat="1">
      <c r="B287" s="241"/>
      <c r="C287" s="242"/>
      <c r="D287" s="228" t="s">
        <v>176</v>
      </c>
      <c r="E287" s="243" t="s">
        <v>1</v>
      </c>
      <c r="F287" s="244" t="s">
        <v>412</v>
      </c>
      <c r="G287" s="242"/>
      <c r="H287" s="245">
        <v>0.57599999999999996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AT287" s="251" t="s">
        <v>176</v>
      </c>
      <c r="AU287" s="251" t="s">
        <v>85</v>
      </c>
      <c r="AV287" s="13" t="s">
        <v>87</v>
      </c>
      <c r="AW287" s="13" t="s">
        <v>42</v>
      </c>
      <c r="AX287" s="13" t="s">
        <v>78</v>
      </c>
      <c r="AY287" s="251" t="s">
        <v>167</v>
      </c>
    </row>
    <row r="288" s="14" customFormat="1">
      <c r="B288" s="252"/>
      <c r="C288" s="253"/>
      <c r="D288" s="228" t="s">
        <v>176</v>
      </c>
      <c r="E288" s="254" t="s">
        <v>1</v>
      </c>
      <c r="F288" s="255" t="s">
        <v>181</v>
      </c>
      <c r="G288" s="253"/>
      <c r="H288" s="256">
        <v>0.57599999999999996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AT288" s="262" t="s">
        <v>176</v>
      </c>
      <c r="AU288" s="262" t="s">
        <v>85</v>
      </c>
      <c r="AV288" s="14" t="s">
        <v>173</v>
      </c>
      <c r="AW288" s="14" t="s">
        <v>42</v>
      </c>
      <c r="AX288" s="14" t="s">
        <v>85</v>
      </c>
      <c r="AY288" s="262" t="s">
        <v>167</v>
      </c>
    </row>
    <row r="289" s="1" customFormat="1" ht="22.5" customHeight="1">
      <c r="B289" s="39"/>
      <c r="C289" s="264" t="s">
        <v>413</v>
      </c>
      <c r="D289" s="264" t="s">
        <v>384</v>
      </c>
      <c r="E289" s="265" t="s">
        <v>414</v>
      </c>
      <c r="F289" s="266" t="s">
        <v>415</v>
      </c>
      <c r="G289" s="267" t="s">
        <v>129</v>
      </c>
      <c r="H289" s="268">
        <v>2.7000000000000002</v>
      </c>
      <c r="I289" s="269"/>
      <c r="J289" s="270">
        <f>ROUND(I289*H289,2)</f>
        <v>0</v>
      </c>
      <c r="K289" s="266" t="s">
        <v>172</v>
      </c>
      <c r="L289" s="271"/>
      <c r="M289" s="272" t="s">
        <v>1</v>
      </c>
      <c r="N289" s="273" t="s">
        <v>51</v>
      </c>
      <c r="O289" s="80"/>
      <c r="P289" s="225">
        <f>O289*H289</f>
        <v>0</v>
      </c>
      <c r="Q289" s="225">
        <v>1</v>
      </c>
      <c r="R289" s="225">
        <f>Q289*H289</f>
        <v>2.7000000000000002</v>
      </c>
      <c r="S289" s="225">
        <v>0</v>
      </c>
      <c r="T289" s="226">
        <f>S289*H289</f>
        <v>0</v>
      </c>
      <c r="AR289" s="17" t="s">
        <v>196</v>
      </c>
      <c r="AT289" s="17" t="s">
        <v>384</v>
      </c>
      <c r="AU289" s="17" t="s">
        <v>85</v>
      </c>
      <c r="AY289" s="17" t="s">
        <v>167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7" t="s">
        <v>173</v>
      </c>
      <c r="BK289" s="227">
        <f>ROUND(I289*H289,2)</f>
        <v>0</v>
      </c>
      <c r="BL289" s="17" t="s">
        <v>173</v>
      </c>
      <c r="BM289" s="17" t="s">
        <v>416</v>
      </c>
    </row>
    <row r="290" s="1" customFormat="1">
      <c r="B290" s="39"/>
      <c r="C290" s="40"/>
      <c r="D290" s="228" t="s">
        <v>174</v>
      </c>
      <c r="E290" s="40"/>
      <c r="F290" s="229" t="s">
        <v>415</v>
      </c>
      <c r="G290" s="40"/>
      <c r="H290" s="40"/>
      <c r="I290" s="145"/>
      <c r="J290" s="40"/>
      <c r="K290" s="40"/>
      <c r="L290" s="44"/>
      <c r="M290" s="230"/>
      <c r="N290" s="80"/>
      <c r="O290" s="80"/>
      <c r="P290" s="80"/>
      <c r="Q290" s="80"/>
      <c r="R290" s="80"/>
      <c r="S290" s="80"/>
      <c r="T290" s="81"/>
      <c r="AT290" s="17" t="s">
        <v>174</v>
      </c>
      <c r="AU290" s="17" t="s">
        <v>85</v>
      </c>
    </row>
    <row r="291" s="13" customFormat="1">
      <c r="B291" s="241"/>
      <c r="C291" s="242"/>
      <c r="D291" s="228" t="s">
        <v>176</v>
      </c>
      <c r="E291" s="243" t="s">
        <v>1</v>
      </c>
      <c r="F291" s="244" t="s">
        <v>417</v>
      </c>
      <c r="G291" s="242"/>
      <c r="H291" s="245">
        <v>2.7000000000000002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AT291" s="251" t="s">
        <v>176</v>
      </c>
      <c r="AU291" s="251" t="s">
        <v>85</v>
      </c>
      <c r="AV291" s="13" t="s">
        <v>87</v>
      </c>
      <c r="AW291" s="13" t="s">
        <v>42</v>
      </c>
      <c r="AX291" s="13" t="s">
        <v>78</v>
      </c>
      <c r="AY291" s="251" t="s">
        <v>167</v>
      </c>
    </row>
    <row r="292" s="14" customFormat="1">
      <c r="B292" s="252"/>
      <c r="C292" s="253"/>
      <c r="D292" s="228" t="s">
        <v>176</v>
      </c>
      <c r="E292" s="254" t="s">
        <v>1</v>
      </c>
      <c r="F292" s="255" t="s">
        <v>181</v>
      </c>
      <c r="G292" s="253"/>
      <c r="H292" s="256">
        <v>2.7000000000000002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AT292" s="262" t="s">
        <v>176</v>
      </c>
      <c r="AU292" s="262" t="s">
        <v>85</v>
      </c>
      <c r="AV292" s="14" t="s">
        <v>173</v>
      </c>
      <c r="AW292" s="14" t="s">
        <v>42</v>
      </c>
      <c r="AX292" s="14" t="s">
        <v>85</v>
      </c>
      <c r="AY292" s="262" t="s">
        <v>167</v>
      </c>
    </row>
    <row r="293" s="1" customFormat="1" ht="22.5" customHeight="1">
      <c r="B293" s="39"/>
      <c r="C293" s="216" t="s">
        <v>308</v>
      </c>
      <c r="D293" s="216" t="s">
        <v>168</v>
      </c>
      <c r="E293" s="217" t="s">
        <v>418</v>
      </c>
      <c r="F293" s="218" t="s">
        <v>419</v>
      </c>
      <c r="G293" s="219" t="s">
        <v>101</v>
      </c>
      <c r="H293" s="220">
        <v>1</v>
      </c>
      <c r="I293" s="221"/>
      <c r="J293" s="222">
        <f>ROUND(I293*H293,2)</f>
        <v>0</v>
      </c>
      <c r="K293" s="218" t="s">
        <v>172</v>
      </c>
      <c r="L293" s="44"/>
      <c r="M293" s="223" t="s">
        <v>1</v>
      </c>
      <c r="N293" s="224" t="s">
        <v>51</v>
      </c>
      <c r="O293" s="80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AR293" s="17" t="s">
        <v>173</v>
      </c>
      <c r="AT293" s="17" t="s">
        <v>168</v>
      </c>
      <c r="AU293" s="17" t="s">
        <v>85</v>
      </c>
      <c r="AY293" s="17" t="s">
        <v>167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7" t="s">
        <v>173</v>
      </c>
      <c r="BK293" s="227">
        <f>ROUND(I293*H293,2)</f>
        <v>0</v>
      </c>
      <c r="BL293" s="17" t="s">
        <v>173</v>
      </c>
      <c r="BM293" s="17" t="s">
        <v>420</v>
      </c>
    </row>
    <row r="294" s="1" customFormat="1">
      <c r="B294" s="39"/>
      <c r="C294" s="40"/>
      <c r="D294" s="228" t="s">
        <v>174</v>
      </c>
      <c r="E294" s="40"/>
      <c r="F294" s="229" t="s">
        <v>421</v>
      </c>
      <c r="G294" s="40"/>
      <c r="H294" s="40"/>
      <c r="I294" s="145"/>
      <c r="J294" s="40"/>
      <c r="K294" s="40"/>
      <c r="L294" s="44"/>
      <c r="M294" s="230"/>
      <c r="N294" s="80"/>
      <c r="O294" s="80"/>
      <c r="P294" s="80"/>
      <c r="Q294" s="80"/>
      <c r="R294" s="80"/>
      <c r="S294" s="80"/>
      <c r="T294" s="81"/>
      <c r="AT294" s="17" t="s">
        <v>174</v>
      </c>
      <c r="AU294" s="17" t="s">
        <v>85</v>
      </c>
    </row>
    <row r="295" s="13" customFormat="1">
      <c r="B295" s="241"/>
      <c r="C295" s="242"/>
      <c r="D295" s="228" t="s">
        <v>176</v>
      </c>
      <c r="E295" s="243" t="s">
        <v>1</v>
      </c>
      <c r="F295" s="244" t="s">
        <v>422</v>
      </c>
      <c r="G295" s="242"/>
      <c r="H295" s="245">
        <v>1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AT295" s="251" t="s">
        <v>176</v>
      </c>
      <c r="AU295" s="251" t="s">
        <v>85</v>
      </c>
      <c r="AV295" s="13" t="s">
        <v>87</v>
      </c>
      <c r="AW295" s="13" t="s">
        <v>42</v>
      </c>
      <c r="AX295" s="13" t="s">
        <v>85</v>
      </c>
      <c r="AY295" s="251" t="s">
        <v>167</v>
      </c>
    </row>
    <row r="296" s="12" customFormat="1">
      <c r="B296" s="231"/>
      <c r="C296" s="232"/>
      <c r="D296" s="228" t="s">
        <v>176</v>
      </c>
      <c r="E296" s="233" t="s">
        <v>1</v>
      </c>
      <c r="F296" s="234" t="s">
        <v>423</v>
      </c>
      <c r="G296" s="232"/>
      <c r="H296" s="233" t="s">
        <v>1</v>
      </c>
      <c r="I296" s="235"/>
      <c r="J296" s="232"/>
      <c r="K296" s="232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176</v>
      </c>
      <c r="AU296" s="240" t="s">
        <v>85</v>
      </c>
      <c r="AV296" s="12" t="s">
        <v>85</v>
      </c>
      <c r="AW296" s="12" t="s">
        <v>42</v>
      </c>
      <c r="AX296" s="12" t="s">
        <v>78</v>
      </c>
      <c r="AY296" s="240" t="s">
        <v>167</v>
      </c>
    </row>
    <row r="297" s="12" customFormat="1">
      <c r="B297" s="231"/>
      <c r="C297" s="232"/>
      <c r="D297" s="228" t="s">
        <v>176</v>
      </c>
      <c r="E297" s="233" t="s">
        <v>1</v>
      </c>
      <c r="F297" s="234" t="s">
        <v>424</v>
      </c>
      <c r="G297" s="232"/>
      <c r="H297" s="233" t="s">
        <v>1</v>
      </c>
      <c r="I297" s="235"/>
      <c r="J297" s="232"/>
      <c r="K297" s="232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176</v>
      </c>
      <c r="AU297" s="240" t="s">
        <v>85</v>
      </c>
      <c r="AV297" s="12" t="s">
        <v>85</v>
      </c>
      <c r="AW297" s="12" t="s">
        <v>42</v>
      </c>
      <c r="AX297" s="12" t="s">
        <v>78</v>
      </c>
      <c r="AY297" s="240" t="s">
        <v>167</v>
      </c>
    </row>
    <row r="298" s="1" customFormat="1" ht="22.5" customHeight="1">
      <c r="B298" s="39"/>
      <c r="C298" s="216" t="s">
        <v>425</v>
      </c>
      <c r="D298" s="216" t="s">
        <v>168</v>
      </c>
      <c r="E298" s="217" t="s">
        <v>426</v>
      </c>
      <c r="F298" s="218" t="s">
        <v>427</v>
      </c>
      <c r="G298" s="219" t="s">
        <v>129</v>
      </c>
      <c r="H298" s="220">
        <v>536.15999999999997</v>
      </c>
      <c r="I298" s="221"/>
      <c r="J298" s="222">
        <f>ROUND(I298*H298,2)</f>
        <v>0</v>
      </c>
      <c r="K298" s="218" t="s">
        <v>172</v>
      </c>
      <c r="L298" s="44"/>
      <c r="M298" s="223" t="s">
        <v>1</v>
      </c>
      <c r="N298" s="224" t="s">
        <v>51</v>
      </c>
      <c r="O298" s="80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AR298" s="17" t="s">
        <v>173</v>
      </c>
      <c r="AT298" s="17" t="s">
        <v>168</v>
      </c>
      <c r="AU298" s="17" t="s">
        <v>85</v>
      </c>
      <c r="AY298" s="17" t="s">
        <v>167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7" t="s">
        <v>173</v>
      </c>
      <c r="BK298" s="227">
        <f>ROUND(I298*H298,2)</f>
        <v>0</v>
      </c>
      <c r="BL298" s="17" t="s">
        <v>173</v>
      </c>
      <c r="BM298" s="17" t="s">
        <v>428</v>
      </c>
    </row>
    <row r="299" s="1" customFormat="1">
      <c r="B299" s="39"/>
      <c r="C299" s="40"/>
      <c r="D299" s="228" t="s">
        <v>174</v>
      </c>
      <c r="E299" s="40"/>
      <c r="F299" s="229" t="s">
        <v>429</v>
      </c>
      <c r="G299" s="40"/>
      <c r="H299" s="40"/>
      <c r="I299" s="145"/>
      <c r="J299" s="40"/>
      <c r="K299" s="40"/>
      <c r="L299" s="44"/>
      <c r="M299" s="230"/>
      <c r="N299" s="80"/>
      <c r="O299" s="80"/>
      <c r="P299" s="80"/>
      <c r="Q299" s="80"/>
      <c r="R299" s="80"/>
      <c r="S299" s="80"/>
      <c r="T299" s="81"/>
      <c r="AT299" s="17" t="s">
        <v>174</v>
      </c>
      <c r="AU299" s="17" t="s">
        <v>85</v>
      </c>
    </row>
    <row r="300" s="13" customFormat="1">
      <c r="B300" s="241"/>
      <c r="C300" s="242"/>
      <c r="D300" s="228" t="s">
        <v>176</v>
      </c>
      <c r="E300" s="243" t="s">
        <v>1</v>
      </c>
      <c r="F300" s="244" t="s">
        <v>430</v>
      </c>
      <c r="G300" s="242"/>
      <c r="H300" s="245">
        <v>30.5532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AT300" s="251" t="s">
        <v>176</v>
      </c>
      <c r="AU300" s="251" t="s">
        <v>85</v>
      </c>
      <c r="AV300" s="13" t="s">
        <v>87</v>
      </c>
      <c r="AW300" s="13" t="s">
        <v>42</v>
      </c>
      <c r="AX300" s="13" t="s">
        <v>78</v>
      </c>
      <c r="AY300" s="251" t="s">
        <v>167</v>
      </c>
    </row>
    <row r="301" s="13" customFormat="1">
      <c r="B301" s="241"/>
      <c r="C301" s="242"/>
      <c r="D301" s="228" t="s">
        <v>176</v>
      </c>
      <c r="E301" s="243" t="s">
        <v>1</v>
      </c>
      <c r="F301" s="244" t="s">
        <v>431</v>
      </c>
      <c r="G301" s="242"/>
      <c r="H301" s="245">
        <v>14.259600000000001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176</v>
      </c>
      <c r="AU301" s="251" t="s">
        <v>85</v>
      </c>
      <c r="AV301" s="13" t="s">
        <v>87</v>
      </c>
      <c r="AW301" s="13" t="s">
        <v>42</v>
      </c>
      <c r="AX301" s="13" t="s">
        <v>78</v>
      </c>
      <c r="AY301" s="251" t="s">
        <v>167</v>
      </c>
    </row>
    <row r="302" s="13" customFormat="1">
      <c r="B302" s="241"/>
      <c r="C302" s="242"/>
      <c r="D302" s="228" t="s">
        <v>176</v>
      </c>
      <c r="E302" s="243" t="s">
        <v>1</v>
      </c>
      <c r="F302" s="244" t="s">
        <v>432</v>
      </c>
      <c r="G302" s="242"/>
      <c r="H302" s="245">
        <v>4.1471999999999998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AT302" s="251" t="s">
        <v>176</v>
      </c>
      <c r="AU302" s="251" t="s">
        <v>85</v>
      </c>
      <c r="AV302" s="13" t="s">
        <v>87</v>
      </c>
      <c r="AW302" s="13" t="s">
        <v>42</v>
      </c>
      <c r="AX302" s="13" t="s">
        <v>78</v>
      </c>
      <c r="AY302" s="251" t="s">
        <v>167</v>
      </c>
    </row>
    <row r="303" s="13" customFormat="1">
      <c r="B303" s="241"/>
      <c r="C303" s="242"/>
      <c r="D303" s="228" t="s">
        <v>176</v>
      </c>
      <c r="E303" s="243" t="s">
        <v>1</v>
      </c>
      <c r="F303" s="244" t="s">
        <v>433</v>
      </c>
      <c r="G303" s="242"/>
      <c r="H303" s="245">
        <v>423.72000000000003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176</v>
      </c>
      <c r="AU303" s="251" t="s">
        <v>85</v>
      </c>
      <c r="AV303" s="13" t="s">
        <v>87</v>
      </c>
      <c r="AW303" s="13" t="s">
        <v>42</v>
      </c>
      <c r="AX303" s="13" t="s">
        <v>78</v>
      </c>
      <c r="AY303" s="251" t="s">
        <v>167</v>
      </c>
    </row>
    <row r="304" s="13" customFormat="1">
      <c r="B304" s="241"/>
      <c r="C304" s="242"/>
      <c r="D304" s="228" t="s">
        <v>176</v>
      </c>
      <c r="E304" s="243" t="s">
        <v>1</v>
      </c>
      <c r="F304" s="244" t="s">
        <v>434</v>
      </c>
      <c r="G304" s="242"/>
      <c r="H304" s="245">
        <v>51.479999999999997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176</v>
      </c>
      <c r="AU304" s="251" t="s">
        <v>85</v>
      </c>
      <c r="AV304" s="13" t="s">
        <v>87</v>
      </c>
      <c r="AW304" s="13" t="s">
        <v>42</v>
      </c>
      <c r="AX304" s="13" t="s">
        <v>78</v>
      </c>
      <c r="AY304" s="251" t="s">
        <v>167</v>
      </c>
    </row>
    <row r="305" s="13" customFormat="1">
      <c r="B305" s="241"/>
      <c r="C305" s="242"/>
      <c r="D305" s="228" t="s">
        <v>176</v>
      </c>
      <c r="E305" s="243" t="s">
        <v>1</v>
      </c>
      <c r="F305" s="244" t="s">
        <v>435</v>
      </c>
      <c r="G305" s="242"/>
      <c r="H305" s="245">
        <v>12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AT305" s="251" t="s">
        <v>176</v>
      </c>
      <c r="AU305" s="251" t="s">
        <v>85</v>
      </c>
      <c r="AV305" s="13" t="s">
        <v>87</v>
      </c>
      <c r="AW305" s="13" t="s">
        <v>42</v>
      </c>
      <c r="AX305" s="13" t="s">
        <v>78</v>
      </c>
      <c r="AY305" s="251" t="s">
        <v>167</v>
      </c>
    </row>
    <row r="306" s="14" customFormat="1">
      <c r="B306" s="252"/>
      <c r="C306" s="253"/>
      <c r="D306" s="228" t="s">
        <v>176</v>
      </c>
      <c r="E306" s="254" t="s">
        <v>127</v>
      </c>
      <c r="F306" s="255" t="s">
        <v>181</v>
      </c>
      <c r="G306" s="253"/>
      <c r="H306" s="256">
        <v>536.15999999999997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AT306" s="262" t="s">
        <v>176</v>
      </c>
      <c r="AU306" s="262" t="s">
        <v>85</v>
      </c>
      <c r="AV306" s="14" t="s">
        <v>173</v>
      </c>
      <c r="AW306" s="14" t="s">
        <v>42</v>
      </c>
      <c r="AX306" s="14" t="s">
        <v>85</v>
      </c>
      <c r="AY306" s="262" t="s">
        <v>167</v>
      </c>
    </row>
    <row r="307" s="1" customFormat="1" ht="22.5" customHeight="1">
      <c r="B307" s="39"/>
      <c r="C307" s="216" t="s">
        <v>312</v>
      </c>
      <c r="D307" s="216" t="s">
        <v>168</v>
      </c>
      <c r="E307" s="217" t="s">
        <v>436</v>
      </c>
      <c r="F307" s="218" t="s">
        <v>437</v>
      </c>
      <c r="G307" s="219" t="s">
        <v>129</v>
      </c>
      <c r="H307" s="220">
        <v>13.640000000000001</v>
      </c>
      <c r="I307" s="221"/>
      <c r="J307" s="222">
        <f>ROUND(I307*H307,2)</f>
        <v>0</v>
      </c>
      <c r="K307" s="218" t="s">
        <v>172</v>
      </c>
      <c r="L307" s="44"/>
      <c r="M307" s="223" t="s">
        <v>1</v>
      </c>
      <c r="N307" s="224" t="s">
        <v>51</v>
      </c>
      <c r="O307" s="80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AR307" s="17" t="s">
        <v>173</v>
      </c>
      <c r="AT307" s="17" t="s">
        <v>168</v>
      </c>
      <c r="AU307" s="17" t="s">
        <v>85</v>
      </c>
      <c r="AY307" s="17" t="s">
        <v>167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7" t="s">
        <v>173</v>
      </c>
      <c r="BK307" s="227">
        <f>ROUND(I307*H307,2)</f>
        <v>0</v>
      </c>
      <c r="BL307" s="17" t="s">
        <v>173</v>
      </c>
      <c r="BM307" s="17" t="s">
        <v>438</v>
      </c>
    </row>
    <row r="308" s="1" customFormat="1">
      <c r="B308" s="39"/>
      <c r="C308" s="40"/>
      <c r="D308" s="228" t="s">
        <v>174</v>
      </c>
      <c r="E308" s="40"/>
      <c r="F308" s="229" t="s">
        <v>439</v>
      </c>
      <c r="G308" s="40"/>
      <c r="H308" s="40"/>
      <c r="I308" s="145"/>
      <c r="J308" s="40"/>
      <c r="K308" s="40"/>
      <c r="L308" s="44"/>
      <c r="M308" s="230"/>
      <c r="N308" s="80"/>
      <c r="O308" s="80"/>
      <c r="P308" s="80"/>
      <c r="Q308" s="80"/>
      <c r="R308" s="80"/>
      <c r="S308" s="80"/>
      <c r="T308" s="81"/>
      <c r="AT308" s="17" t="s">
        <v>174</v>
      </c>
      <c r="AU308" s="17" t="s">
        <v>85</v>
      </c>
    </row>
    <row r="309" s="12" customFormat="1">
      <c r="B309" s="231"/>
      <c r="C309" s="232"/>
      <c r="D309" s="228" t="s">
        <v>176</v>
      </c>
      <c r="E309" s="233" t="s">
        <v>1</v>
      </c>
      <c r="F309" s="234" t="s">
        <v>440</v>
      </c>
      <c r="G309" s="232"/>
      <c r="H309" s="233" t="s">
        <v>1</v>
      </c>
      <c r="I309" s="235"/>
      <c r="J309" s="232"/>
      <c r="K309" s="232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176</v>
      </c>
      <c r="AU309" s="240" t="s">
        <v>85</v>
      </c>
      <c r="AV309" s="12" t="s">
        <v>85</v>
      </c>
      <c r="AW309" s="12" t="s">
        <v>42</v>
      </c>
      <c r="AX309" s="12" t="s">
        <v>78</v>
      </c>
      <c r="AY309" s="240" t="s">
        <v>167</v>
      </c>
    </row>
    <row r="310" s="13" customFormat="1">
      <c r="B310" s="241"/>
      <c r="C310" s="242"/>
      <c r="D310" s="228" t="s">
        <v>176</v>
      </c>
      <c r="E310" s="243" t="s">
        <v>1</v>
      </c>
      <c r="F310" s="244" t="s">
        <v>441</v>
      </c>
      <c r="G310" s="242"/>
      <c r="H310" s="245">
        <v>8.0703259999999997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AT310" s="251" t="s">
        <v>176</v>
      </c>
      <c r="AU310" s="251" t="s">
        <v>85</v>
      </c>
      <c r="AV310" s="13" t="s">
        <v>87</v>
      </c>
      <c r="AW310" s="13" t="s">
        <v>42</v>
      </c>
      <c r="AX310" s="13" t="s">
        <v>78</v>
      </c>
      <c r="AY310" s="251" t="s">
        <v>167</v>
      </c>
    </row>
    <row r="311" s="13" customFormat="1">
      <c r="B311" s="241"/>
      <c r="C311" s="242"/>
      <c r="D311" s="228" t="s">
        <v>176</v>
      </c>
      <c r="E311" s="243" t="s">
        <v>1</v>
      </c>
      <c r="F311" s="244" t="s">
        <v>442</v>
      </c>
      <c r="G311" s="242"/>
      <c r="H311" s="245">
        <v>1.46224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AT311" s="251" t="s">
        <v>176</v>
      </c>
      <c r="AU311" s="251" t="s">
        <v>85</v>
      </c>
      <c r="AV311" s="13" t="s">
        <v>87</v>
      </c>
      <c r="AW311" s="13" t="s">
        <v>42</v>
      </c>
      <c r="AX311" s="13" t="s">
        <v>78</v>
      </c>
      <c r="AY311" s="251" t="s">
        <v>167</v>
      </c>
    </row>
    <row r="312" s="13" customFormat="1">
      <c r="B312" s="241"/>
      <c r="C312" s="242"/>
      <c r="D312" s="228" t="s">
        <v>176</v>
      </c>
      <c r="E312" s="243" t="s">
        <v>1</v>
      </c>
      <c r="F312" s="244" t="s">
        <v>443</v>
      </c>
      <c r="G312" s="242"/>
      <c r="H312" s="245">
        <v>0.55039199999999999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176</v>
      </c>
      <c r="AU312" s="251" t="s">
        <v>85</v>
      </c>
      <c r="AV312" s="13" t="s">
        <v>87</v>
      </c>
      <c r="AW312" s="13" t="s">
        <v>42</v>
      </c>
      <c r="AX312" s="13" t="s">
        <v>78</v>
      </c>
      <c r="AY312" s="251" t="s">
        <v>167</v>
      </c>
    </row>
    <row r="313" s="13" customFormat="1">
      <c r="B313" s="241"/>
      <c r="C313" s="242"/>
      <c r="D313" s="228" t="s">
        <v>176</v>
      </c>
      <c r="E313" s="243" t="s">
        <v>1</v>
      </c>
      <c r="F313" s="244" t="s">
        <v>444</v>
      </c>
      <c r="G313" s="242"/>
      <c r="H313" s="245">
        <v>0.15659039999999999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AT313" s="251" t="s">
        <v>176</v>
      </c>
      <c r="AU313" s="251" t="s">
        <v>85</v>
      </c>
      <c r="AV313" s="13" t="s">
        <v>87</v>
      </c>
      <c r="AW313" s="13" t="s">
        <v>42</v>
      </c>
      <c r="AX313" s="13" t="s">
        <v>78</v>
      </c>
      <c r="AY313" s="251" t="s">
        <v>167</v>
      </c>
    </row>
    <row r="314" s="15" customFormat="1">
      <c r="B314" s="274"/>
      <c r="C314" s="275"/>
      <c r="D314" s="228" t="s">
        <v>176</v>
      </c>
      <c r="E314" s="276" t="s">
        <v>1</v>
      </c>
      <c r="F314" s="277" t="s">
        <v>445</v>
      </c>
      <c r="G314" s="275"/>
      <c r="H314" s="278">
        <v>10.2395484</v>
      </c>
      <c r="I314" s="279"/>
      <c r="J314" s="275"/>
      <c r="K314" s="275"/>
      <c r="L314" s="280"/>
      <c r="M314" s="281"/>
      <c r="N314" s="282"/>
      <c r="O314" s="282"/>
      <c r="P314" s="282"/>
      <c r="Q314" s="282"/>
      <c r="R314" s="282"/>
      <c r="S314" s="282"/>
      <c r="T314" s="283"/>
      <c r="AT314" s="284" t="s">
        <v>176</v>
      </c>
      <c r="AU314" s="284" t="s">
        <v>85</v>
      </c>
      <c r="AV314" s="15" t="s">
        <v>186</v>
      </c>
      <c r="AW314" s="15" t="s">
        <v>42</v>
      </c>
      <c r="AX314" s="15" t="s">
        <v>78</v>
      </c>
      <c r="AY314" s="284" t="s">
        <v>167</v>
      </c>
    </row>
    <row r="315" s="12" customFormat="1">
      <c r="B315" s="231"/>
      <c r="C315" s="232"/>
      <c r="D315" s="228" t="s">
        <v>176</v>
      </c>
      <c r="E315" s="233" t="s">
        <v>1</v>
      </c>
      <c r="F315" s="234" t="s">
        <v>446</v>
      </c>
      <c r="G315" s="232"/>
      <c r="H315" s="233" t="s">
        <v>1</v>
      </c>
      <c r="I315" s="235"/>
      <c r="J315" s="232"/>
      <c r="K315" s="232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176</v>
      </c>
      <c r="AU315" s="240" t="s">
        <v>85</v>
      </c>
      <c r="AV315" s="12" t="s">
        <v>85</v>
      </c>
      <c r="AW315" s="12" t="s">
        <v>42</v>
      </c>
      <c r="AX315" s="12" t="s">
        <v>78</v>
      </c>
      <c r="AY315" s="240" t="s">
        <v>167</v>
      </c>
    </row>
    <row r="316" s="13" customFormat="1">
      <c r="B316" s="241"/>
      <c r="C316" s="242"/>
      <c r="D316" s="228" t="s">
        <v>176</v>
      </c>
      <c r="E316" s="243" t="s">
        <v>1</v>
      </c>
      <c r="F316" s="244" t="s">
        <v>447</v>
      </c>
      <c r="G316" s="242"/>
      <c r="H316" s="245">
        <v>3.3999999999999999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176</v>
      </c>
      <c r="AU316" s="251" t="s">
        <v>85</v>
      </c>
      <c r="AV316" s="13" t="s">
        <v>87</v>
      </c>
      <c r="AW316" s="13" t="s">
        <v>42</v>
      </c>
      <c r="AX316" s="13" t="s">
        <v>78</v>
      </c>
      <c r="AY316" s="251" t="s">
        <v>167</v>
      </c>
    </row>
    <row r="317" s="15" customFormat="1">
      <c r="B317" s="274"/>
      <c r="C317" s="275"/>
      <c r="D317" s="228" t="s">
        <v>176</v>
      </c>
      <c r="E317" s="276" t="s">
        <v>1</v>
      </c>
      <c r="F317" s="277" t="s">
        <v>445</v>
      </c>
      <c r="G317" s="275"/>
      <c r="H317" s="278">
        <v>3.3999999999999999</v>
      </c>
      <c r="I317" s="279"/>
      <c r="J317" s="275"/>
      <c r="K317" s="275"/>
      <c r="L317" s="280"/>
      <c r="M317" s="281"/>
      <c r="N317" s="282"/>
      <c r="O317" s="282"/>
      <c r="P317" s="282"/>
      <c r="Q317" s="282"/>
      <c r="R317" s="282"/>
      <c r="S317" s="282"/>
      <c r="T317" s="283"/>
      <c r="AT317" s="284" t="s">
        <v>176</v>
      </c>
      <c r="AU317" s="284" t="s">
        <v>85</v>
      </c>
      <c r="AV317" s="15" t="s">
        <v>186</v>
      </c>
      <c r="AW317" s="15" t="s">
        <v>42</v>
      </c>
      <c r="AX317" s="15" t="s">
        <v>78</v>
      </c>
      <c r="AY317" s="284" t="s">
        <v>167</v>
      </c>
    </row>
    <row r="318" s="14" customFormat="1">
      <c r="B318" s="252"/>
      <c r="C318" s="253"/>
      <c r="D318" s="228" t="s">
        <v>176</v>
      </c>
      <c r="E318" s="254" t="s">
        <v>1</v>
      </c>
      <c r="F318" s="255" t="s">
        <v>181</v>
      </c>
      <c r="G318" s="253"/>
      <c r="H318" s="256">
        <v>13.639548400000001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AT318" s="262" t="s">
        <v>176</v>
      </c>
      <c r="AU318" s="262" t="s">
        <v>85</v>
      </c>
      <c r="AV318" s="14" t="s">
        <v>173</v>
      </c>
      <c r="AW318" s="14" t="s">
        <v>42</v>
      </c>
      <c r="AX318" s="14" t="s">
        <v>85</v>
      </c>
      <c r="AY318" s="262" t="s">
        <v>167</v>
      </c>
    </row>
    <row r="319" s="1" customFormat="1" ht="22.5" customHeight="1">
      <c r="B319" s="39"/>
      <c r="C319" s="216" t="s">
        <v>448</v>
      </c>
      <c r="D319" s="216" t="s">
        <v>168</v>
      </c>
      <c r="E319" s="217" t="s">
        <v>449</v>
      </c>
      <c r="F319" s="218" t="s">
        <v>450</v>
      </c>
      <c r="G319" s="219" t="s">
        <v>129</v>
      </c>
      <c r="H319" s="220">
        <v>536.15999999999997</v>
      </c>
      <c r="I319" s="221"/>
      <c r="J319" s="222">
        <f>ROUND(I319*H319,2)</f>
        <v>0</v>
      </c>
      <c r="K319" s="218" t="s">
        <v>172</v>
      </c>
      <c r="L319" s="44"/>
      <c r="M319" s="223" t="s">
        <v>1</v>
      </c>
      <c r="N319" s="224" t="s">
        <v>51</v>
      </c>
      <c r="O319" s="80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17" t="s">
        <v>173</v>
      </c>
      <c r="AT319" s="17" t="s">
        <v>168</v>
      </c>
      <c r="AU319" s="17" t="s">
        <v>85</v>
      </c>
      <c r="AY319" s="17" t="s">
        <v>167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7" t="s">
        <v>173</v>
      </c>
      <c r="BK319" s="227">
        <f>ROUND(I319*H319,2)</f>
        <v>0</v>
      </c>
      <c r="BL319" s="17" t="s">
        <v>173</v>
      </c>
      <c r="BM319" s="17" t="s">
        <v>451</v>
      </c>
    </row>
    <row r="320" s="1" customFormat="1">
      <c r="B320" s="39"/>
      <c r="C320" s="40"/>
      <c r="D320" s="228" t="s">
        <v>174</v>
      </c>
      <c r="E320" s="40"/>
      <c r="F320" s="229" t="s">
        <v>452</v>
      </c>
      <c r="G320" s="40"/>
      <c r="H320" s="40"/>
      <c r="I320" s="145"/>
      <c r="J320" s="40"/>
      <c r="K320" s="40"/>
      <c r="L320" s="44"/>
      <c r="M320" s="230"/>
      <c r="N320" s="80"/>
      <c r="O320" s="80"/>
      <c r="P320" s="80"/>
      <c r="Q320" s="80"/>
      <c r="R320" s="80"/>
      <c r="S320" s="80"/>
      <c r="T320" s="81"/>
      <c r="AT320" s="17" t="s">
        <v>174</v>
      </c>
      <c r="AU320" s="17" t="s">
        <v>85</v>
      </c>
    </row>
    <row r="321" s="1" customFormat="1">
      <c r="B321" s="39"/>
      <c r="C321" s="40"/>
      <c r="D321" s="228" t="s">
        <v>217</v>
      </c>
      <c r="E321" s="40"/>
      <c r="F321" s="263" t="s">
        <v>453</v>
      </c>
      <c r="G321" s="40"/>
      <c r="H321" s="40"/>
      <c r="I321" s="145"/>
      <c r="J321" s="40"/>
      <c r="K321" s="40"/>
      <c r="L321" s="44"/>
      <c r="M321" s="230"/>
      <c r="N321" s="80"/>
      <c r="O321" s="80"/>
      <c r="P321" s="80"/>
      <c r="Q321" s="80"/>
      <c r="R321" s="80"/>
      <c r="S321" s="80"/>
      <c r="T321" s="81"/>
      <c r="AT321" s="17" t="s">
        <v>217</v>
      </c>
      <c r="AU321" s="17" t="s">
        <v>85</v>
      </c>
    </row>
    <row r="322" s="13" customFormat="1">
      <c r="B322" s="241"/>
      <c r="C322" s="242"/>
      <c r="D322" s="228" t="s">
        <v>176</v>
      </c>
      <c r="E322" s="243" t="s">
        <v>1</v>
      </c>
      <c r="F322" s="244" t="s">
        <v>127</v>
      </c>
      <c r="G322" s="242"/>
      <c r="H322" s="245">
        <v>536.15999999999997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176</v>
      </c>
      <c r="AU322" s="251" t="s">
        <v>85</v>
      </c>
      <c r="AV322" s="13" t="s">
        <v>87</v>
      </c>
      <c r="AW322" s="13" t="s">
        <v>42</v>
      </c>
      <c r="AX322" s="13" t="s">
        <v>85</v>
      </c>
      <c r="AY322" s="251" t="s">
        <v>167</v>
      </c>
    </row>
    <row r="323" s="1" customFormat="1" ht="22.5" customHeight="1">
      <c r="B323" s="39"/>
      <c r="C323" s="216" t="s">
        <v>319</v>
      </c>
      <c r="D323" s="216" t="s">
        <v>168</v>
      </c>
      <c r="E323" s="217" t="s">
        <v>454</v>
      </c>
      <c r="F323" s="218" t="s">
        <v>455</v>
      </c>
      <c r="G323" s="219" t="s">
        <v>129</v>
      </c>
      <c r="H323" s="220">
        <v>0.20899999999999999</v>
      </c>
      <c r="I323" s="221"/>
      <c r="J323" s="222">
        <f>ROUND(I323*H323,2)</f>
        <v>0</v>
      </c>
      <c r="K323" s="218" t="s">
        <v>172</v>
      </c>
      <c r="L323" s="44"/>
      <c r="M323" s="223" t="s">
        <v>1</v>
      </c>
      <c r="N323" s="224" t="s">
        <v>51</v>
      </c>
      <c r="O323" s="80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17" t="s">
        <v>173</v>
      </c>
      <c r="AT323" s="17" t="s">
        <v>168</v>
      </c>
      <c r="AU323" s="17" t="s">
        <v>85</v>
      </c>
      <c r="AY323" s="17" t="s">
        <v>167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7" t="s">
        <v>173</v>
      </c>
      <c r="BK323" s="227">
        <f>ROUND(I323*H323,2)</f>
        <v>0</v>
      </c>
      <c r="BL323" s="17" t="s">
        <v>173</v>
      </c>
      <c r="BM323" s="17" t="s">
        <v>456</v>
      </c>
    </row>
    <row r="324" s="1" customFormat="1">
      <c r="B324" s="39"/>
      <c r="C324" s="40"/>
      <c r="D324" s="228" t="s">
        <v>174</v>
      </c>
      <c r="E324" s="40"/>
      <c r="F324" s="229" t="s">
        <v>457</v>
      </c>
      <c r="G324" s="40"/>
      <c r="H324" s="40"/>
      <c r="I324" s="145"/>
      <c r="J324" s="40"/>
      <c r="K324" s="40"/>
      <c r="L324" s="44"/>
      <c r="M324" s="230"/>
      <c r="N324" s="80"/>
      <c r="O324" s="80"/>
      <c r="P324" s="80"/>
      <c r="Q324" s="80"/>
      <c r="R324" s="80"/>
      <c r="S324" s="80"/>
      <c r="T324" s="81"/>
      <c r="AT324" s="17" t="s">
        <v>174</v>
      </c>
      <c r="AU324" s="17" t="s">
        <v>85</v>
      </c>
    </row>
    <row r="325" s="12" customFormat="1">
      <c r="B325" s="231"/>
      <c r="C325" s="232"/>
      <c r="D325" s="228" t="s">
        <v>176</v>
      </c>
      <c r="E325" s="233" t="s">
        <v>1</v>
      </c>
      <c r="F325" s="234" t="s">
        <v>458</v>
      </c>
      <c r="G325" s="232"/>
      <c r="H325" s="233" t="s">
        <v>1</v>
      </c>
      <c r="I325" s="235"/>
      <c r="J325" s="232"/>
      <c r="K325" s="232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176</v>
      </c>
      <c r="AU325" s="240" t="s">
        <v>85</v>
      </c>
      <c r="AV325" s="12" t="s">
        <v>85</v>
      </c>
      <c r="AW325" s="12" t="s">
        <v>42</v>
      </c>
      <c r="AX325" s="12" t="s">
        <v>78</v>
      </c>
      <c r="AY325" s="240" t="s">
        <v>167</v>
      </c>
    </row>
    <row r="326" s="13" customFormat="1">
      <c r="B326" s="241"/>
      <c r="C326" s="242"/>
      <c r="D326" s="228" t="s">
        <v>176</v>
      </c>
      <c r="E326" s="243" t="s">
        <v>1</v>
      </c>
      <c r="F326" s="244" t="s">
        <v>459</v>
      </c>
      <c r="G326" s="242"/>
      <c r="H326" s="245">
        <v>0.20342399999999999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176</v>
      </c>
      <c r="AU326" s="251" t="s">
        <v>85</v>
      </c>
      <c r="AV326" s="13" t="s">
        <v>87</v>
      </c>
      <c r="AW326" s="13" t="s">
        <v>42</v>
      </c>
      <c r="AX326" s="13" t="s">
        <v>78</v>
      </c>
      <c r="AY326" s="251" t="s">
        <v>167</v>
      </c>
    </row>
    <row r="327" s="13" customFormat="1">
      <c r="B327" s="241"/>
      <c r="C327" s="242"/>
      <c r="D327" s="228" t="s">
        <v>176</v>
      </c>
      <c r="E327" s="243" t="s">
        <v>1</v>
      </c>
      <c r="F327" s="244" t="s">
        <v>460</v>
      </c>
      <c r="G327" s="242"/>
      <c r="H327" s="245">
        <v>0.0054400000000000004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AT327" s="251" t="s">
        <v>176</v>
      </c>
      <c r="AU327" s="251" t="s">
        <v>85</v>
      </c>
      <c r="AV327" s="13" t="s">
        <v>87</v>
      </c>
      <c r="AW327" s="13" t="s">
        <v>42</v>
      </c>
      <c r="AX327" s="13" t="s">
        <v>78</v>
      </c>
      <c r="AY327" s="251" t="s">
        <v>167</v>
      </c>
    </row>
    <row r="328" s="14" customFormat="1">
      <c r="B328" s="252"/>
      <c r="C328" s="253"/>
      <c r="D328" s="228" t="s">
        <v>176</v>
      </c>
      <c r="E328" s="254" t="s">
        <v>1</v>
      </c>
      <c r="F328" s="255" t="s">
        <v>181</v>
      </c>
      <c r="G328" s="253"/>
      <c r="H328" s="256">
        <v>0.20886399999999999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AT328" s="262" t="s">
        <v>176</v>
      </c>
      <c r="AU328" s="262" t="s">
        <v>85</v>
      </c>
      <c r="AV328" s="14" t="s">
        <v>173</v>
      </c>
      <c r="AW328" s="14" t="s">
        <v>42</v>
      </c>
      <c r="AX328" s="14" t="s">
        <v>85</v>
      </c>
      <c r="AY328" s="262" t="s">
        <v>167</v>
      </c>
    </row>
    <row r="329" s="11" customFormat="1" ht="25.92" customHeight="1">
      <c r="B329" s="202"/>
      <c r="C329" s="203"/>
      <c r="D329" s="204" t="s">
        <v>77</v>
      </c>
      <c r="E329" s="205" t="s">
        <v>461</v>
      </c>
      <c r="F329" s="205" t="s">
        <v>462</v>
      </c>
      <c r="G329" s="203"/>
      <c r="H329" s="203"/>
      <c r="I329" s="206"/>
      <c r="J329" s="207">
        <f>BK329</f>
        <v>0</v>
      </c>
      <c r="K329" s="203"/>
      <c r="L329" s="208"/>
      <c r="M329" s="209"/>
      <c r="N329" s="210"/>
      <c r="O329" s="210"/>
      <c r="P329" s="211">
        <f>P330</f>
        <v>0</v>
      </c>
      <c r="Q329" s="210"/>
      <c r="R329" s="211">
        <f>R330</f>
        <v>0</v>
      </c>
      <c r="S329" s="210"/>
      <c r="T329" s="212">
        <f>T330</f>
        <v>0</v>
      </c>
      <c r="AR329" s="213" t="s">
        <v>85</v>
      </c>
      <c r="AT329" s="214" t="s">
        <v>77</v>
      </c>
      <c r="AU329" s="214" t="s">
        <v>78</v>
      </c>
      <c r="AY329" s="213" t="s">
        <v>167</v>
      </c>
      <c r="BK329" s="215">
        <f>BK330</f>
        <v>0</v>
      </c>
    </row>
    <row r="330" s="11" customFormat="1" ht="22.8" customHeight="1">
      <c r="B330" s="202"/>
      <c r="C330" s="203"/>
      <c r="D330" s="204" t="s">
        <v>77</v>
      </c>
      <c r="E330" s="285" t="s">
        <v>199</v>
      </c>
      <c r="F330" s="285" t="s">
        <v>463</v>
      </c>
      <c r="G330" s="203"/>
      <c r="H330" s="203"/>
      <c r="I330" s="206"/>
      <c r="J330" s="286">
        <f>BK330</f>
        <v>0</v>
      </c>
      <c r="K330" s="203"/>
      <c r="L330" s="208"/>
      <c r="M330" s="209"/>
      <c r="N330" s="210"/>
      <c r="O330" s="210"/>
      <c r="P330" s="211">
        <f>SUM(P331:P345)</f>
        <v>0</v>
      </c>
      <c r="Q330" s="210"/>
      <c r="R330" s="211">
        <f>SUM(R331:R345)</f>
        <v>0</v>
      </c>
      <c r="S330" s="210"/>
      <c r="T330" s="212">
        <f>SUM(T331:T345)</f>
        <v>0</v>
      </c>
      <c r="AR330" s="213" t="s">
        <v>85</v>
      </c>
      <c r="AT330" s="214" t="s">
        <v>77</v>
      </c>
      <c r="AU330" s="214" t="s">
        <v>85</v>
      </c>
      <c r="AY330" s="213" t="s">
        <v>167</v>
      </c>
      <c r="BK330" s="215">
        <f>SUM(BK331:BK345)</f>
        <v>0</v>
      </c>
    </row>
    <row r="331" s="1" customFormat="1" ht="22.5" customHeight="1">
      <c r="B331" s="39"/>
      <c r="C331" s="264" t="s">
        <v>464</v>
      </c>
      <c r="D331" s="264" t="s">
        <v>384</v>
      </c>
      <c r="E331" s="265" t="s">
        <v>465</v>
      </c>
      <c r="F331" s="266" t="s">
        <v>466</v>
      </c>
      <c r="G331" s="267" t="s">
        <v>117</v>
      </c>
      <c r="H331" s="268">
        <v>7.2000000000000002</v>
      </c>
      <c r="I331" s="269"/>
      <c r="J331" s="270">
        <f>ROUND(I331*H331,2)</f>
        <v>0</v>
      </c>
      <c r="K331" s="266" t="s">
        <v>172</v>
      </c>
      <c r="L331" s="271"/>
      <c r="M331" s="272" t="s">
        <v>1</v>
      </c>
      <c r="N331" s="273" t="s">
        <v>51</v>
      </c>
      <c r="O331" s="80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AR331" s="17" t="s">
        <v>196</v>
      </c>
      <c r="AT331" s="17" t="s">
        <v>384</v>
      </c>
      <c r="AU331" s="17" t="s">
        <v>87</v>
      </c>
      <c r="AY331" s="17" t="s">
        <v>167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7" t="s">
        <v>173</v>
      </c>
      <c r="BK331" s="227">
        <f>ROUND(I331*H331,2)</f>
        <v>0</v>
      </c>
      <c r="BL331" s="17" t="s">
        <v>173</v>
      </c>
      <c r="BM331" s="17" t="s">
        <v>467</v>
      </c>
    </row>
    <row r="332" s="1" customFormat="1">
      <c r="B332" s="39"/>
      <c r="C332" s="40"/>
      <c r="D332" s="228" t="s">
        <v>174</v>
      </c>
      <c r="E332" s="40"/>
      <c r="F332" s="229" t="s">
        <v>466</v>
      </c>
      <c r="G332" s="40"/>
      <c r="H332" s="40"/>
      <c r="I332" s="145"/>
      <c r="J332" s="40"/>
      <c r="K332" s="40"/>
      <c r="L332" s="44"/>
      <c r="M332" s="230"/>
      <c r="N332" s="80"/>
      <c r="O332" s="80"/>
      <c r="P332" s="80"/>
      <c r="Q332" s="80"/>
      <c r="R332" s="80"/>
      <c r="S332" s="80"/>
      <c r="T332" s="81"/>
      <c r="AT332" s="17" t="s">
        <v>174</v>
      </c>
      <c r="AU332" s="17" t="s">
        <v>87</v>
      </c>
    </row>
    <row r="333" s="13" customFormat="1">
      <c r="B333" s="241"/>
      <c r="C333" s="242"/>
      <c r="D333" s="228" t="s">
        <v>176</v>
      </c>
      <c r="E333" s="243" t="s">
        <v>1</v>
      </c>
      <c r="F333" s="244" t="s">
        <v>468</v>
      </c>
      <c r="G333" s="242"/>
      <c r="H333" s="245">
        <v>7.2000000000000002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AT333" s="251" t="s">
        <v>176</v>
      </c>
      <c r="AU333" s="251" t="s">
        <v>87</v>
      </c>
      <c r="AV333" s="13" t="s">
        <v>87</v>
      </c>
      <c r="AW333" s="13" t="s">
        <v>42</v>
      </c>
      <c r="AX333" s="13" t="s">
        <v>78</v>
      </c>
      <c r="AY333" s="251" t="s">
        <v>167</v>
      </c>
    </row>
    <row r="334" s="12" customFormat="1">
      <c r="B334" s="231"/>
      <c r="C334" s="232"/>
      <c r="D334" s="228" t="s">
        <v>176</v>
      </c>
      <c r="E334" s="233" t="s">
        <v>1</v>
      </c>
      <c r="F334" s="234" t="s">
        <v>469</v>
      </c>
      <c r="G334" s="232"/>
      <c r="H334" s="233" t="s">
        <v>1</v>
      </c>
      <c r="I334" s="235"/>
      <c r="J334" s="232"/>
      <c r="K334" s="232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176</v>
      </c>
      <c r="AU334" s="240" t="s">
        <v>87</v>
      </c>
      <c r="AV334" s="12" t="s">
        <v>85</v>
      </c>
      <c r="AW334" s="12" t="s">
        <v>42</v>
      </c>
      <c r="AX334" s="12" t="s">
        <v>78</v>
      </c>
      <c r="AY334" s="240" t="s">
        <v>167</v>
      </c>
    </row>
    <row r="335" s="12" customFormat="1">
      <c r="B335" s="231"/>
      <c r="C335" s="232"/>
      <c r="D335" s="228" t="s">
        <v>176</v>
      </c>
      <c r="E335" s="233" t="s">
        <v>1</v>
      </c>
      <c r="F335" s="234" t="s">
        <v>470</v>
      </c>
      <c r="G335" s="232"/>
      <c r="H335" s="233" t="s">
        <v>1</v>
      </c>
      <c r="I335" s="235"/>
      <c r="J335" s="232"/>
      <c r="K335" s="232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176</v>
      </c>
      <c r="AU335" s="240" t="s">
        <v>87</v>
      </c>
      <c r="AV335" s="12" t="s">
        <v>85</v>
      </c>
      <c r="AW335" s="12" t="s">
        <v>42</v>
      </c>
      <c r="AX335" s="12" t="s">
        <v>78</v>
      </c>
      <c r="AY335" s="240" t="s">
        <v>167</v>
      </c>
    </row>
    <row r="336" s="12" customFormat="1">
      <c r="B336" s="231"/>
      <c r="C336" s="232"/>
      <c r="D336" s="228" t="s">
        <v>176</v>
      </c>
      <c r="E336" s="233" t="s">
        <v>1</v>
      </c>
      <c r="F336" s="234" t="s">
        <v>471</v>
      </c>
      <c r="G336" s="232"/>
      <c r="H336" s="233" t="s">
        <v>1</v>
      </c>
      <c r="I336" s="235"/>
      <c r="J336" s="232"/>
      <c r="K336" s="232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176</v>
      </c>
      <c r="AU336" s="240" t="s">
        <v>87</v>
      </c>
      <c r="AV336" s="12" t="s">
        <v>85</v>
      </c>
      <c r="AW336" s="12" t="s">
        <v>42</v>
      </c>
      <c r="AX336" s="12" t="s">
        <v>78</v>
      </c>
      <c r="AY336" s="240" t="s">
        <v>167</v>
      </c>
    </row>
    <row r="337" s="12" customFormat="1">
      <c r="B337" s="231"/>
      <c r="C337" s="232"/>
      <c r="D337" s="228" t="s">
        <v>176</v>
      </c>
      <c r="E337" s="233" t="s">
        <v>1</v>
      </c>
      <c r="F337" s="234" t="s">
        <v>472</v>
      </c>
      <c r="G337" s="232"/>
      <c r="H337" s="233" t="s">
        <v>1</v>
      </c>
      <c r="I337" s="235"/>
      <c r="J337" s="232"/>
      <c r="K337" s="232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176</v>
      </c>
      <c r="AU337" s="240" t="s">
        <v>87</v>
      </c>
      <c r="AV337" s="12" t="s">
        <v>85</v>
      </c>
      <c r="AW337" s="12" t="s">
        <v>42</v>
      </c>
      <c r="AX337" s="12" t="s">
        <v>78</v>
      </c>
      <c r="AY337" s="240" t="s">
        <v>167</v>
      </c>
    </row>
    <row r="338" s="12" customFormat="1">
      <c r="B338" s="231"/>
      <c r="C338" s="232"/>
      <c r="D338" s="228" t="s">
        <v>176</v>
      </c>
      <c r="E338" s="233" t="s">
        <v>1</v>
      </c>
      <c r="F338" s="234" t="s">
        <v>473</v>
      </c>
      <c r="G338" s="232"/>
      <c r="H338" s="233" t="s">
        <v>1</v>
      </c>
      <c r="I338" s="235"/>
      <c r="J338" s="232"/>
      <c r="K338" s="232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176</v>
      </c>
      <c r="AU338" s="240" t="s">
        <v>87</v>
      </c>
      <c r="AV338" s="12" t="s">
        <v>85</v>
      </c>
      <c r="AW338" s="12" t="s">
        <v>42</v>
      </c>
      <c r="AX338" s="12" t="s">
        <v>78</v>
      </c>
      <c r="AY338" s="240" t="s">
        <v>167</v>
      </c>
    </row>
    <row r="339" s="12" customFormat="1">
      <c r="B339" s="231"/>
      <c r="C339" s="232"/>
      <c r="D339" s="228" t="s">
        <v>176</v>
      </c>
      <c r="E339" s="233" t="s">
        <v>1</v>
      </c>
      <c r="F339" s="234" t="s">
        <v>474</v>
      </c>
      <c r="G339" s="232"/>
      <c r="H339" s="233" t="s">
        <v>1</v>
      </c>
      <c r="I339" s="235"/>
      <c r="J339" s="232"/>
      <c r="K339" s="232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176</v>
      </c>
      <c r="AU339" s="240" t="s">
        <v>87</v>
      </c>
      <c r="AV339" s="12" t="s">
        <v>85</v>
      </c>
      <c r="AW339" s="12" t="s">
        <v>42</v>
      </c>
      <c r="AX339" s="12" t="s">
        <v>78</v>
      </c>
      <c r="AY339" s="240" t="s">
        <v>167</v>
      </c>
    </row>
    <row r="340" s="12" customFormat="1">
      <c r="B340" s="231"/>
      <c r="C340" s="232"/>
      <c r="D340" s="228" t="s">
        <v>176</v>
      </c>
      <c r="E340" s="233" t="s">
        <v>1</v>
      </c>
      <c r="F340" s="234" t="s">
        <v>475</v>
      </c>
      <c r="G340" s="232"/>
      <c r="H340" s="233" t="s">
        <v>1</v>
      </c>
      <c r="I340" s="235"/>
      <c r="J340" s="232"/>
      <c r="K340" s="232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176</v>
      </c>
      <c r="AU340" s="240" t="s">
        <v>87</v>
      </c>
      <c r="AV340" s="12" t="s">
        <v>85</v>
      </c>
      <c r="AW340" s="12" t="s">
        <v>42</v>
      </c>
      <c r="AX340" s="12" t="s">
        <v>78</v>
      </c>
      <c r="AY340" s="240" t="s">
        <v>167</v>
      </c>
    </row>
    <row r="341" s="14" customFormat="1">
      <c r="B341" s="252"/>
      <c r="C341" s="253"/>
      <c r="D341" s="228" t="s">
        <v>176</v>
      </c>
      <c r="E341" s="254" t="s">
        <v>136</v>
      </c>
      <c r="F341" s="255" t="s">
        <v>181</v>
      </c>
      <c r="G341" s="253"/>
      <c r="H341" s="256">
        <v>7.2000000000000002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AT341" s="262" t="s">
        <v>176</v>
      </c>
      <c r="AU341" s="262" t="s">
        <v>87</v>
      </c>
      <c r="AV341" s="14" t="s">
        <v>173</v>
      </c>
      <c r="AW341" s="14" t="s">
        <v>42</v>
      </c>
      <c r="AX341" s="14" t="s">
        <v>85</v>
      </c>
      <c r="AY341" s="262" t="s">
        <v>167</v>
      </c>
    </row>
    <row r="342" s="1" customFormat="1" ht="22.5" customHeight="1">
      <c r="B342" s="39"/>
      <c r="C342" s="216" t="s">
        <v>325</v>
      </c>
      <c r="D342" s="216" t="s">
        <v>168</v>
      </c>
      <c r="E342" s="217" t="s">
        <v>476</v>
      </c>
      <c r="F342" s="218" t="s">
        <v>477</v>
      </c>
      <c r="G342" s="219" t="s">
        <v>129</v>
      </c>
      <c r="H342" s="220">
        <v>3.3999999999999999</v>
      </c>
      <c r="I342" s="221"/>
      <c r="J342" s="222">
        <f>ROUND(I342*H342,2)</f>
        <v>0</v>
      </c>
      <c r="K342" s="218" t="s">
        <v>172</v>
      </c>
      <c r="L342" s="44"/>
      <c r="M342" s="223" t="s">
        <v>1</v>
      </c>
      <c r="N342" s="224" t="s">
        <v>51</v>
      </c>
      <c r="O342" s="80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AR342" s="17" t="s">
        <v>478</v>
      </c>
      <c r="AT342" s="17" t="s">
        <v>168</v>
      </c>
      <c r="AU342" s="17" t="s">
        <v>87</v>
      </c>
      <c r="AY342" s="17" t="s">
        <v>167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7" t="s">
        <v>173</v>
      </c>
      <c r="BK342" s="227">
        <f>ROUND(I342*H342,2)</f>
        <v>0</v>
      </c>
      <c r="BL342" s="17" t="s">
        <v>478</v>
      </c>
      <c r="BM342" s="17" t="s">
        <v>479</v>
      </c>
    </row>
    <row r="343" s="1" customFormat="1">
      <c r="B343" s="39"/>
      <c r="C343" s="40"/>
      <c r="D343" s="228" t="s">
        <v>174</v>
      </c>
      <c r="E343" s="40"/>
      <c r="F343" s="229" t="s">
        <v>480</v>
      </c>
      <c r="G343" s="40"/>
      <c r="H343" s="40"/>
      <c r="I343" s="145"/>
      <c r="J343" s="40"/>
      <c r="K343" s="40"/>
      <c r="L343" s="44"/>
      <c r="M343" s="230"/>
      <c r="N343" s="80"/>
      <c r="O343" s="80"/>
      <c r="P343" s="80"/>
      <c r="Q343" s="80"/>
      <c r="R343" s="80"/>
      <c r="S343" s="80"/>
      <c r="T343" s="81"/>
      <c r="AT343" s="17" t="s">
        <v>174</v>
      </c>
      <c r="AU343" s="17" t="s">
        <v>87</v>
      </c>
    </row>
    <row r="344" s="13" customFormat="1">
      <c r="B344" s="241"/>
      <c r="C344" s="242"/>
      <c r="D344" s="228" t="s">
        <v>176</v>
      </c>
      <c r="E344" s="243" t="s">
        <v>1</v>
      </c>
      <c r="F344" s="244" t="s">
        <v>447</v>
      </c>
      <c r="G344" s="242"/>
      <c r="H344" s="245">
        <v>3.3999999999999999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AT344" s="251" t="s">
        <v>176</v>
      </c>
      <c r="AU344" s="251" t="s">
        <v>87</v>
      </c>
      <c r="AV344" s="13" t="s">
        <v>87</v>
      </c>
      <c r="AW344" s="13" t="s">
        <v>42</v>
      </c>
      <c r="AX344" s="13" t="s">
        <v>78</v>
      </c>
      <c r="AY344" s="251" t="s">
        <v>167</v>
      </c>
    </row>
    <row r="345" s="14" customFormat="1">
      <c r="B345" s="252"/>
      <c r="C345" s="253"/>
      <c r="D345" s="228" t="s">
        <v>176</v>
      </c>
      <c r="E345" s="254" t="s">
        <v>1</v>
      </c>
      <c r="F345" s="255" t="s">
        <v>181</v>
      </c>
      <c r="G345" s="253"/>
      <c r="H345" s="256">
        <v>3.3999999999999999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AT345" s="262" t="s">
        <v>176</v>
      </c>
      <c r="AU345" s="262" t="s">
        <v>87</v>
      </c>
      <c r="AV345" s="14" t="s">
        <v>173</v>
      </c>
      <c r="AW345" s="14" t="s">
        <v>42</v>
      </c>
      <c r="AX345" s="14" t="s">
        <v>85</v>
      </c>
      <c r="AY345" s="262" t="s">
        <v>167</v>
      </c>
    </row>
    <row r="346" s="11" customFormat="1" ht="25.92" customHeight="1">
      <c r="B346" s="202"/>
      <c r="C346" s="203"/>
      <c r="D346" s="204" t="s">
        <v>77</v>
      </c>
      <c r="E346" s="205" t="s">
        <v>481</v>
      </c>
      <c r="F346" s="205" t="s">
        <v>482</v>
      </c>
      <c r="G346" s="203"/>
      <c r="H346" s="203"/>
      <c r="I346" s="206"/>
      <c r="J346" s="207">
        <f>BK346</f>
        <v>0</v>
      </c>
      <c r="K346" s="203"/>
      <c r="L346" s="208"/>
      <c r="M346" s="209"/>
      <c r="N346" s="210"/>
      <c r="O346" s="210"/>
      <c r="P346" s="211">
        <f>SUM(P347:P354)</f>
        <v>0</v>
      </c>
      <c r="Q346" s="210"/>
      <c r="R346" s="211">
        <f>SUM(R347:R354)</f>
        <v>0</v>
      </c>
      <c r="S346" s="210"/>
      <c r="T346" s="212">
        <f>SUM(T347:T354)</f>
        <v>0</v>
      </c>
      <c r="AR346" s="213" t="s">
        <v>173</v>
      </c>
      <c r="AT346" s="214" t="s">
        <v>77</v>
      </c>
      <c r="AU346" s="214" t="s">
        <v>78</v>
      </c>
      <c r="AY346" s="213" t="s">
        <v>167</v>
      </c>
      <c r="BK346" s="215">
        <f>SUM(BK347:BK354)</f>
        <v>0</v>
      </c>
    </row>
    <row r="347" s="1" customFormat="1" ht="22.5" customHeight="1">
      <c r="B347" s="39"/>
      <c r="C347" s="216" t="s">
        <v>483</v>
      </c>
      <c r="D347" s="216" t="s">
        <v>168</v>
      </c>
      <c r="E347" s="217" t="s">
        <v>484</v>
      </c>
      <c r="F347" s="218" t="s">
        <v>485</v>
      </c>
      <c r="G347" s="219" t="s">
        <v>129</v>
      </c>
      <c r="H347" s="220">
        <v>3.1099999999999999</v>
      </c>
      <c r="I347" s="221"/>
      <c r="J347" s="222">
        <f>ROUND(I347*H347,2)</f>
        <v>0</v>
      </c>
      <c r="K347" s="218" t="s">
        <v>172</v>
      </c>
      <c r="L347" s="44"/>
      <c r="M347" s="223" t="s">
        <v>1</v>
      </c>
      <c r="N347" s="224" t="s">
        <v>51</v>
      </c>
      <c r="O347" s="80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AR347" s="17" t="s">
        <v>478</v>
      </c>
      <c r="AT347" s="17" t="s">
        <v>168</v>
      </c>
      <c r="AU347" s="17" t="s">
        <v>85</v>
      </c>
      <c r="AY347" s="17" t="s">
        <v>167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7" t="s">
        <v>173</v>
      </c>
      <c r="BK347" s="227">
        <f>ROUND(I347*H347,2)</f>
        <v>0</v>
      </c>
      <c r="BL347" s="17" t="s">
        <v>478</v>
      </c>
      <c r="BM347" s="17" t="s">
        <v>486</v>
      </c>
    </row>
    <row r="348" s="1" customFormat="1">
      <c r="B348" s="39"/>
      <c r="C348" s="40"/>
      <c r="D348" s="228" t="s">
        <v>174</v>
      </c>
      <c r="E348" s="40"/>
      <c r="F348" s="229" t="s">
        <v>487</v>
      </c>
      <c r="G348" s="40"/>
      <c r="H348" s="40"/>
      <c r="I348" s="145"/>
      <c r="J348" s="40"/>
      <c r="K348" s="40"/>
      <c r="L348" s="44"/>
      <c r="M348" s="230"/>
      <c r="N348" s="80"/>
      <c r="O348" s="80"/>
      <c r="P348" s="80"/>
      <c r="Q348" s="80"/>
      <c r="R348" s="80"/>
      <c r="S348" s="80"/>
      <c r="T348" s="81"/>
      <c r="AT348" s="17" t="s">
        <v>174</v>
      </c>
      <c r="AU348" s="17" t="s">
        <v>85</v>
      </c>
    </row>
    <row r="349" s="13" customFormat="1">
      <c r="B349" s="241"/>
      <c r="C349" s="242"/>
      <c r="D349" s="228" t="s">
        <v>176</v>
      </c>
      <c r="E349" s="243" t="s">
        <v>1</v>
      </c>
      <c r="F349" s="244" t="s">
        <v>488</v>
      </c>
      <c r="G349" s="242"/>
      <c r="H349" s="245">
        <v>3.1099999999999999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AT349" s="251" t="s">
        <v>176</v>
      </c>
      <c r="AU349" s="251" t="s">
        <v>85</v>
      </c>
      <c r="AV349" s="13" t="s">
        <v>87</v>
      </c>
      <c r="AW349" s="13" t="s">
        <v>42</v>
      </c>
      <c r="AX349" s="13" t="s">
        <v>78</v>
      </c>
      <c r="AY349" s="251" t="s">
        <v>167</v>
      </c>
    </row>
    <row r="350" s="14" customFormat="1">
      <c r="B350" s="252"/>
      <c r="C350" s="253"/>
      <c r="D350" s="228" t="s">
        <v>176</v>
      </c>
      <c r="E350" s="254" t="s">
        <v>139</v>
      </c>
      <c r="F350" s="255" t="s">
        <v>181</v>
      </c>
      <c r="G350" s="253"/>
      <c r="H350" s="256">
        <v>3.1099999999999999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AT350" s="262" t="s">
        <v>176</v>
      </c>
      <c r="AU350" s="262" t="s">
        <v>85</v>
      </c>
      <c r="AV350" s="14" t="s">
        <v>173</v>
      </c>
      <c r="AW350" s="14" t="s">
        <v>42</v>
      </c>
      <c r="AX350" s="14" t="s">
        <v>85</v>
      </c>
      <c r="AY350" s="262" t="s">
        <v>167</v>
      </c>
    </row>
    <row r="351" s="1" customFormat="1" ht="22.5" customHeight="1">
      <c r="B351" s="39"/>
      <c r="C351" s="216" t="s">
        <v>330</v>
      </c>
      <c r="D351" s="216" t="s">
        <v>168</v>
      </c>
      <c r="E351" s="217" t="s">
        <v>489</v>
      </c>
      <c r="F351" s="218" t="s">
        <v>490</v>
      </c>
      <c r="G351" s="219" t="s">
        <v>129</v>
      </c>
      <c r="H351" s="220">
        <v>3.1099999999999999</v>
      </c>
      <c r="I351" s="221"/>
      <c r="J351" s="222">
        <f>ROUND(I351*H351,2)</f>
        <v>0</v>
      </c>
      <c r="K351" s="218" t="s">
        <v>172</v>
      </c>
      <c r="L351" s="44"/>
      <c r="M351" s="223" t="s">
        <v>1</v>
      </c>
      <c r="N351" s="224" t="s">
        <v>51</v>
      </c>
      <c r="O351" s="80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AR351" s="17" t="s">
        <v>478</v>
      </c>
      <c r="AT351" s="17" t="s">
        <v>168</v>
      </c>
      <c r="AU351" s="17" t="s">
        <v>85</v>
      </c>
      <c r="AY351" s="17" t="s">
        <v>167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7" t="s">
        <v>173</v>
      </c>
      <c r="BK351" s="227">
        <f>ROUND(I351*H351,2)</f>
        <v>0</v>
      </c>
      <c r="BL351" s="17" t="s">
        <v>478</v>
      </c>
      <c r="BM351" s="17" t="s">
        <v>491</v>
      </c>
    </row>
    <row r="352" s="1" customFormat="1">
      <c r="B352" s="39"/>
      <c r="C352" s="40"/>
      <c r="D352" s="228" t="s">
        <v>174</v>
      </c>
      <c r="E352" s="40"/>
      <c r="F352" s="229" t="s">
        <v>492</v>
      </c>
      <c r="G352" s="40"/>
      <c r="H352" s="40"/>
      <c r="I352" s="145"/>
      <c r="J352" s="40"/>
      <c r="K352" s="40"/>
      <c r="L352" s="44"/>
      <c r="M352" s="230"/>
      <c r="N352" s="80"/>
      <c r="O352" s="80"/>
      <c r="P352" s="80"/>
      <c r="Q352" s="80"/>
      <c r="R352" s="80"/>
      <c r="S352" s="80"/>
      <c r="T352" s="81"/>
      <c r="AT352" s="17" t="s">
        <v>174</v>
      </c>
      <c r="AU352" s="17" t="s">
        <v>85</v>
      </c>
    </row>
    <row r="353" s="13" customFormat="1">
      <c r="B353" s="241"/>
      <c r="C353" s="242"/>
      <c r="D353" s="228" t="s">
        <v>176</v>
      </c>
      <c r="E353" s="243" t="s">
        <v>1</v>
      </c>
      <c r="F353" s="244" t="s">
        <v>139</v>
      </c>
      <c r="G353" s="242"/>
      <c r="H353" s="245">
        <v>3.1099999999999999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AT353" s="251" t="s">
        <v>176</v>
      </c>
      <c r="AU353" s="251" t="s">
        <v>85</v>
      </c>
      <c r="AV353" s="13" t="s">
        <v>87</v>
      </c>
      <c r="AW353" s="13" t="s">
        <v>42</v>
      </c>
      <c r="AX353" s="13" t="s">
        <v>78</v>
      </c>
      <c r="AY353" s="251" t="s">
        <v>167</v>
      </c>
    </row>
    <row r="354" s="14" customFormat="1">
      <c r="B354" s="252"/>
      <c r="C354" s="253"/>
      <c r="D354" s="228" t="s">
        <v>176</v>
      </c>
      <c r="E354" s="254" t="s">
        <v>1</v>
      </c>
      <c r="F354" s="255" t="s">
        <v>181</v>
      </c>
      <c r="G354" s="253"/>
      <c r="H354" s="256">
        <v>3.1099999999999999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AT354" s="262" t="s">
        <v>176</v>
      </c>
      <c r="AU354" s="262" t="s">
        <v>85</v>
      </c>
      <c r="AV354" s="14" t="s">
        <v>173</v>
      </c>
      <c r="AW354" s="14" t="s">
        <v>42</v>
      </c>
      <c r="AX354" s="14" t="s">
        <v>85</v>
      </c>
      <c r="AY354" s="262" t="s">
        <v>167</v>
      </c>
    </row>
    <row r="355" s="11" customFormat="1" ht="25.92" customHeight="1">
      <c r="B355" s="202"/>
      <c r="C355" s="203"/>
      <c r="D355" s="204" t="s">
        <v>77</v>
      </c>
      <c r="E355" s="205" t="s">
        <v>97</v>
      </c>
      <c r="F355" s="205" t="s">
        <v>94</v>
      </c>
      <c r="G355" s="203"/>
      <c r="H355" s="203"/>
      <c r="I355" s="206"/>
      <c r="J355" s="207">
        <f>BK355</f>
        <v>0</v>
      </c>
      <c r="K355" s="203"/>
      <c r="L355" s="208"/>
      <c r="M355" s="209"/>
      <c r="N355" s="210"/>
      <c r="O355" s="210"/>
      <c r="P355" s="211">
        <f>SUM(P356:P358)</f>
        <v>0</v>
      </c>
      <c r="Q355" s="210"/>
      <c r="R355" s="211">
        <f>SUM(R356:R358)</f>
        <v>0</v>
      </c>
      <c r="S355" s="210"/>
      <c r="T355" s="212">
        <f>SUM(T356:T358)</f>
        <v>0</v>
      </c>
      <c r="AR355" s="213" t="s">
        <v>199</v>
      </c>
      <c r="AT355" s="214" t="s">
        <v>77</v>
      </c>
      <c r="AU355" s="214" t="s">
        <v>78</v>
      </c>
      <c r="AY355" s="213" t="s">
        <v>167</v>
      </c>
      <c r="BK355" s="215">
        <f>SUM(BK356:BK358)</f>
        <v>0</v>
      </c>
    </row>
    <row r="356" s="1" customFormat="1" ht="22.5" customHeight="1">
      <c r="B356" s="39"/>
      <c r="C356" s="216" t="s">
        <v>493</v>
      </c>
      <c r="D356" s="216" t="s">
        <v>168</v>
      </c>
      <c r="E356" s="217" t="s">
        <v>494</v>
      </c>
      <c r="F356" s="218" t="s">
        <v>495</v>
      </c>
      <c r="G356" s="219" t="s">
        <v>496</v>
      </c>
      <c r="H356" s="287"/>
      <c r="I356" s="221"/>
      <c r="J356" s="222">
        <f>ROUND(I356*H356,2)</f>
        <v>0</v>
      </c>
      <c r="K356" s="218" t="s">
        <v>172</v>
      </c>
      <c r="L356" s="44"/>
      <c r="M356" s="223" t="s">
        <v>1</v>
      </c>
      <c r="N356" s="224" t="s">
        <v>51</v>
      </c>
      <c r="O356" s="80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AR356" s="17" t="s">
        <v>173</v>
      </c>
      <c r="AT356" s="17" t="s">
        <v>168</v>
      </c>
      <c r="AU356" s="17" t="s">
        <v>85</v>
      </c>
      <c r="AY356" s="17" t="s">
        <v>167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7" t="s">
        <v>173</v>
      </c>
      <c r="BK356" s="227">
        <f>ROUND(I356*H356,2)</f>
        <v>0</v>
      </c>
      <c r="BL356" s="17" t="s">
        <v>173</v>
      </c>
      <c r="BM356" s="17" t="s">
        <v>497</v>
      </c>
    </row>
    <row r="357" s="1" customFormat="1">
      <c r="B357" s="39"/>
      <c r="C357" s="40"/>
      <c r="D357" s="228" t="s">
        <v>174</v>
      </c>
      <c r="E357" s="40"/>
      <c r="F357" s="229" t="s">
        <v>495</v>
      </c>
      <c r="G357" s="40"/>
      <c r="H357" s="40"/>
      <c r="I357" s="145"/>
      <c r="J357" s="40"/>
      <c r="K357" s="40"/>
      <c r="L357" s="44"/>
      <c r="M357" s="230"/>
      <c r="N357" s="80"/>
      <c r="O357" s="80"/>
      <c r="P357" s="80"/>
      <c r="Q357" s="80"/>
      <c r="R357" s="80"/>
      <c r="S357" s="80"/>
      <c r="T357" s="81"/>
      <c r="AT357" s="17" t="s">
        <v>174</v>
      </c>
      <c r="AU357" s="17" t="s">
        <v>85</v>
      </c>
    </row>
    <row r="358" s="13" customFormat="1">
      <c r="B358" s="241"/>
      <c r="C358" s="242"/>
      <c r="D358" s="228" t="s">
        <v>176</v>
      </c>
      <c r="E358" s="243" t="s">
        <v>1</v>
      </c>
      <c r="F358" s="244" t="s">
        <v>498</v>
      </c>
      <c r="G358" s="242"/>
      <c r="H358" s="245">
        <v>1</v>
      </c>
      <c r="I358" s="246"/>
      <c r="J358" s="242"/>
      <c r="K358" s="242"/>
      <c r="L358" s="247"/>
      <c r="M358" s="288"/>
      <c r="N358" s="289"/>
      <c r="O358" s="289"/>
      <c r="P358" s="289"/>
      <c r="Q358" s="289"/>
      <c r="R358" s="289"/>
      <c r="S358" s="289"/>
      <c r="T358" s="290"/>
      <c r="AT358" s="251" t="s">
        <v>176</v>
      </c>
      <c r="AU358" s="251" t="s">
        <v>85</v>
      </c>
      <c r="AV358" s="13" t="s">
        <v>87</v>
      </c>
      <c r="AW358" s="13" t="s">
        <v>42</v>
      </c>
      <c r="AX358" s="13" t="s">
        <v>85</v>
      </c>
      <c r="AY358" s="251" t="s">
        <v>167</v>
      </c>
    </row>
    <row r="359" s="1" customFormat="1" ht="6.96" customHeight="1">
      <c r="B359" s="58"/>
      <c r="C359" s="59"/>
      <c r="D359" s="59"/>
      <c r="E359" s="59"/>
      <c r="F359" s="59"/>
      <c r="G359" s="59"/>
      <c r="H359" s="59"/>
      <c r="I359" s="169"/>
      <c r="J359" s="59"/>
      <c r="K359" s="59"/>
      <c r="L359" s="44"/>
    </row>
  </sheetData>
  <sheetProtection sheet="1" autoFilter="0" formatColumns="0" formatRows="0" objects="1" scenarios="1" spinCount="100000" saltValue="DLuDiC8Vpz7bI9jriCFeCjWmcT8K6BleZzoTyzp61sq6+uNKX5OzS62kM25vyU2tM5aO0v365eB6JTEK2Lyn2g==" hashValue="9RYBiLq9R4QlZCDFBRVmriQT10rD6u6JGSbv60n7yIL+PVEbawClzLQ1lkFAviz+YIjzEEtvuYGRitUfUXXKiw==" algorithmName="SHA-512" password="CC35"/>
  <autoFilter ref="C89:K3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98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87</v>
      </c>
    </row>
    <row r="4" ht="24.96" customHeight="1">
      <c r="B4" s="20"/>
      <c r="D4" s="142" t="s">
        <v>107</v>
      </c>
      <c r="L4" s="20"/>
      <c r="M4" s="24" t="s">
        <v>10</v>
      </c>
      <c r="AT4" s="17" t="s">
        <v>42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Oprava přejezdu P1926 Žatec-Lišany</v>
      </c>
      <c r="F7" s="143"/>
      <c r="G7" s="143"/>
      <c r="H7" s="143"/>
      <c r="L7" s="20"/>
    </row>
    <row r="8" ht="12" customHeight="1">
      <c r="B8" s="20"/>
      <c r="D8" s="143" t="s">
        <v>122</v>
      </c>
      <c r="L8" s="20"/>
    </row>
    <row r="9" s="1" customFormat="1" ht="16.5" customHeight="1">
      <c r="B9" s="44"/>
      <c r="E9" s="144" t="s">
        <v>499</v>
      </c>
      <c r="F9" s="1"/>
      <c r="G9" s="1"/>
      <c r="H9" s="1"/>
      <c r="I9" s="145"/>
      <c r="L9" s="44"/>
    </row>
    <row r="10" s="1" customFormat="1" ht="12" customHeight="1">
      <c r="B10" s="44"/>
      <c r="D10" s="143" t="s">
        <v>131</v>
      </c>
      <c r="I10" s="145"/>
      <c r="L10" s="44"/>
    </row>
    <row r="11" s="1" customFormat="1" ht="36.96" customHeight="1">
      <c r="B11" s="44"/>
      <c r="E11" s="146" t="s">
        <v>500</v>
      </c>
      <c r="F11" s="1"/>
      <c r="G11" s="1"/>
      <c r="H11" s="1"/>
      <c r="I11" s="145"/>
      <c r="L11" s="44"/>
    </row>
    <row r="12" s="1" customFormat="1">
      <c r="B12" s="44"/>
      <c r="I12" s="145"/>
      <c r="L12" s="44"/>
    </row>
    <row r="13" s="1" customFormat="1" ht="12" customHeight="1">
      <c r="B13" s="44"/>
      <c r="D13" s="143" t="s">
        <v>18</v>
      </c>
      <c r="F13" s="17" t="s">
        <v>1</v>
      </c>
      <c r="I13" s="147" t="s">
        <v>20</v>
      </c>
      <c r="J13" s="17" t="s">
        <v>1</v>
      </c>
      <c r="L13" s="44"/>
    </row>
    <row r="14" s="1" customFormat="1" ht="12" customHeight="1">
      <c r="B14" s="44"/>
      <c r="D14" s="143" t="s">
        <v>22</v>
      </c>
      <c r="F14" s="17" t="s">
        <v>23</v>
      </c>
      <c r="I14" s="147" t="s">
        <v>24</v>
      </c>
      <c r="J14" s="148" t="str">
        <f>'Rekapitulace stavby'!AN8</f>
        <v>4. 3. 2019</v>
      </c>
      <c r="L14" s="44"/>
    </row>
    <row r="15" s="1" customFormat="1" ht="10.8" customHeight="1">
      <c r="B15" s="44"/>
      <c r="I15" s="145"/>
      <c r="L15" s="44"/>
    </row>
    <row r="16" s="1" customFormat="1" ht="12" customHeight="1">
      <c r="B16" s="44"/>
      <c r="D16" s="143" t="s">
        <v>30</v>
      </c>
      <c r="I16" s="147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7" t="s">
        <v>34</v>
      </c>
      <c r="J17" s="17" t="s">
        <v>35</v>
      </c>
      <c r="L17" s="44"/>
    </row>
    <row r="18" s="1" customFormat="1" ht="6.96" customHeight="1">
      <c r="B18" s="44"/>
      <c r="I18" s="145"/>
      <c r="L18" s="44"/>
    </row>
    <row r="19" s="1" customFormat="1" ht="12" customHeight="1">
      <c r="B19" s="44"/>
      <c r="D19" s="143" t="s">
        <v>36</v>
      </c>
      <c r="I19" s="147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7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5"/>
      <c r="L21" s="44"/>
    </row>
    <row r="22" s="1" customFormat="1" ht="12" customHeight="1">
      <c r="B22" s="44"/>
      <c r="D22" s="143" t="s">
        <v>38</v>
      </c>
      <c r="I22" s="147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7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5"/>
      <c r="L24" s="44"/>
    </row>
    <row r="25" s="1" customFormat="1" ht="12" customHeight="1">
      <c r="B25" s="44"/>
      <c r="D25" s="143" t="s">
        <v>40</v>
      </c>
      <c r="I25" s="147" t="s">
        <v>31</v>
      </c>
      <c r="J25" s="17" t="s">
        <v>1</v>
      </c>
      <c r="L25" s="44"/>
    </row>
    <row r="26" s="1" customFormat="1" ht="18" customHeight="1">
      <c r="B26" s="44"/>
      <c r="E26" s="17" t="s">
        <v>41</v>
      </c>
      <c r="I26" s="147" t="s">
        <v>34</v>
      </c>
      <c r="J26" s="17" t="s">
        <v>1</v>
      </c>
      <c r="L26" s="44"/>
    </row>
    <row r="27" s="1" customFormat="1" ht="6.96" customHeight="1">
      <c r="B27" s="44"/>
      <c r="I27" s="145"/>
      <c r="L27" s="44"/>
    </row>
    <row r="28" s="1" customFormat="1" ht="12" customHeight="1">
      <c r="B28" s="44"/>
      <c r="D28" s="143" t="s">
        <v>43</v>
      </c>
      <c r="I28" s="145"/>
      <c r="L28" s="44"/>
    </row>
    <row r="29" s="7" customFormat="1" ht="16.5" customHeight="1">
      <c r="B29" s="149"/>
      <c r="E29" s="150" t="s">
        <v>1</v>
      </c>
      <c r="F29" s="150"/>
      <c r="G29" s="150"/>
      <c r="H29" s="150"/>
      <c r="I29" s="151"/>
      <c r="L29" s="149"/>
    </row>
    <row r="30" s="1" customFormat="1" ht="6.96" customHeight="1">
      <c r="B30" s="44"/>
      <c r="I30" s="145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2"/>
      <c r="J31" s="72"/>
      <c r="K31" s="72"/>
      <c r="L31" s="44"/>
    </row>
    <row r="32" s="1" customFormat="1" ht="25.44" customHeight="1">
      <c r="B32" s="44"/>
      <c r="D32" s="153" t="s">
        <v>44</v>
      </c>
      <c r="I32" s="145"/>
      <c r="J32" s="154">
        <f>ROUND(J86,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2"/>
      <c r="J33" s="72"/>
      <c r="K33" s="72"/>
      <c r="L33" s="44"/>
    </row>
    <row r="34" s="1" customFormat="1" ht="14.4" customHeight="1">
      <c r="B34" s="44"/>
      <c r="F34" s="155" t="s">
        <v>46</v>
      </c>
      <c r="I34" s="156" t="s">
        <v>45</v>
      </c>
      <c r="J34" s="155" t="s">
        <v>47</v>
      </c>
      <c r="L34" s="44"/>
    </row>
    <row r="35" hidden="1" s="1" customFormat="1" ht="14.4" customHeight="1">
      <c r="B35" s="44"/>
      <c r="D35" s="143" t="s">
        <v>48</v>
      </c>
      <c r="E35" s="143" t="s">
        <v>49</v>
      </c>
      <c r="F35" s="157">
        <f>ROUND((SUM(BE86:BE102)),  2)</f>
        <v>0</v>
      </c>
      <c r="I35" s="158">
        <v>0.20999999999999999</v>
      </c>
      <c r="J35" s="157">
        <f>ROUND(((SUM(BE86:BE102))*I35),  2)</f>
        <v>0</v>
      </c>
      <c r="L35" s="44"/>
    </row>
    <row r="36" hidden="1" s="1" customFormat="1" ht="14.4" customHeight="1">
      <c r="B36" s="44"/>
      <c r="E36" s="143" t="s">
        <v>50</v>
      </c>
      <c r="F36" s="157">
        <f>ROUND((SUM(BF86:BF102)),  2)</f>
        <v>0</v>
      </c>
      <c r="I36" s="158">
        <v>0.14999999999999999</v>
      </c>
      <c r="J36" s="157">
        <f>ROUND(((SUM(BF86:BF102))*I36),  2)</f>
        <v>0</v>
      </c>
      <c r="L36" s="44"/>
    </row>
    <row r="37" s="1" customFormat="1" ht="14.4" customHeight="1">
      <c r="B37" s="44"/>
      <c r="D37" s="143" t="s">
        <v>48</v>
      </c>
      <c r="E37" s="143" t="s">
        <v>51</v>
      </c>
      <c r="F37" s="157">
        <f>ROUND((SUM(BG86:BG102)),  2)</f>
        <v>0</v>
      </c>
      <c r="I37" s="158">
        <v>0.20999999999999999</v>
      </c>
      <c r="J37" s="157">
        <f>0</f>
        <v>0</v>
      </c>
      <c r="L37" s="44"/>
    </row>
    <row r="38" s="1" customFormat="1" ht="14.4" customHeight="1">
      <c r="B38" s="44"/>
      <c r="E38" s="143" t="s">
        <v>52</v>
      </c>
      <c r="F38" s="157">
        <f>ROUND((SUM(BH86:BH102)),  2)</f>
        <v>0</v>
      </c>
      <c r="I38" s="158">
        <v>0.14999999999999999</v>
      </c>
      <c r="J38" s="157">
        <f>0</f>
        <v>0</v>
      </c>
      <c r="L38" s="44"/>
    </row>
    <row r="39" hidden="1" s="1" customFormat="1" ht="14.4" customHeight="1">
      <c r="B39" s="44"/>
      <c r="E39" s="143" t="s">
        <v>53</v>
      </c>
      <c r="F39" s="157">
        <f>ROUND((SUM(BI86:BI102)),  2)</f>
        <v>0</v>
      </c>
      <c r="I39" s="158">
        <v>0</v>
      </c>
      <c r="J39" s="157">
        <f>0</f>
        <v>0</v>
      </c>
      <c r="L39" s="44"/>
    </row>
    <row r="40" s="1" customFormat="1" ht="6.96" customHeight="1">
      <c r="B40" s="44"/>
      <c r="I40" s="145"/>
      <c r="L40" s="44"/>
    </row>
    <row r="41" s="1" customFormat="1" ht="25.44" customHeight="1">
      <c r="B41" s="44"/>
      <c r="C41" s="159"/>
      <c r="D41" s="160" t="s">
        <v>54</v>
      </c>
      <c r="E41" s="161"/>
      <c r="F41" s="161"/>
      <c r="G41" s="162" t="s">
        <v>55</v>
      </c>
      <c r="H41" s="163" t="s">
        <v>56</v>
      </c>
      <c r="I41" s="164"/>
      <c r="J41" s="165">
        <f>SUM(J32:J39)</f>
        <v>0</v>
      </c>
      <c r="K41" s="166"/>
      <c r="L41" s="44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4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4"/>
    </row>
    <row r="47" s="1" customFormat="1" ht="24.96" customHeight="1">
      <c r="B47" s="39"/>
      <c r="C47" s="23" t="s">
        <v>142</v>
      </c>
      <c r="D47" s="40"/>
      <c r="E47" s="40"/>
      <c r="F47" s="40"/>
      <c r="G47" s="40"/>
      <c r="H47" s="40"/>
      <c r="I47" s="145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5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5"/>
      <c r="J49" s="40"/>
      <c r="K49" s="40"/>
      <c r="L49" s="44"/>
    </row>
    <row r="50" s="1" customFormat="1" ht="16.5" customHeight="1">
      <c r="B50" s="39"/>
      <c r="C50" s="40"/>
      <c r="D50" s="40"/>
      <c r="E50" s="173" t="str">
        <f>E7</f>
        <v>Oprava přejezdu P1926 Žatec-Lišany</v>
      </c>
      <c r="F50" s="32"/>
      <c r="G50" s="32"/>
      <c r="H50" s="32"/>
      <c r="I50" s="145"/>
      <c r="J50" s="40"/>
      <c r="K50" s="40"/>
      <c r="L50" s="44"/>
    </row>
    <row r="51" ht="12" customHeight="1">
      <c r="B51" s="21"/>
      <c r="C51" s="32" t="s">
        <v>122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9"/>
      <c r="C52" s="40"/>
      <c r="D52" s="40"/>
      <c r="E52" s="173" t="s">
        <v>499</v>
      </c>
      <c r="F52" s="40"/>
      <c r="G52" s="40"/>
      <c r="H52" s="40"/>
      <c r="I52" s="145"/>
      <c r="J52" s="40"/>
      <c r="K52" s="40"/>
      <c r="L52" s="44"/>
    </row>
    <row r="53" s="1" customFormat="1" ht="12" customHeight="1">
      <c r="B53" s="39"/>
      <c r="C53" s="32" t="s">
        <v>131</v>
      </c>
      <c r="D53" s="40"/>
      <c r="E53" s="40"/>
      <c r="F53" s="40"/>
      <c r="G53" s="40"/>
      <c r="H53" s="40"/>
      <c r="I53" s="145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Č21 - VRN</v>
      </c>
      <c r="F54" s="40"/>
      <c r="G54" s="40"/>
      <c r="H54" s="40"/>
      <c r="I54" s="145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5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Tvršice</v>
      </c>
      <c r="G56" s="40"/>
      <c r="H56" s="40"/>
      <c r="I56" s="147" t="s">
        <v>24</v>
      </c>
      <c r="J56" s="68" t="str">
        <f>IF(J14="","",J14)</f>
        <v>4. 3. 2019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5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7" t="s">
        <v>38</v>
      </c>
      <c r="J58" s="37" t="str">
        <f>E23</f>
        <v xml:space="preserve"> </v>
      </c>
      <c r="K58" s="40"/>
      <c r="L58" s="44"/>
    </row>
    <row r="59" s="1" customFormat="1" ht="38.5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7" t="s">
        <v>40</v>
      </c>
      <c r="J59" s="37" t="str">
        <f>E26</f>
        <v>Ing. Horák Jiří, horak@szdc.cz, 602155923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5"/>
      <c r="J60" s="40"/>
      <c r="K60" s="40"/>
      <c r="L60" s="44"/>
    </row>
    <row r="61" s="1" customFormat="1" ht="29.28" customHeight="1">
      <c r="B61" s="39"/>
      <c r="C61" s="174" t="s">
        <v>143</v>
      </c>
      <c r="D61" s="175"/>
      <c r="E61" s="175"/>
      <c r="F61" s="175"/>
      <c r="G61" s="175"/>
      <c r="H61" s="175"/>
      <c r="I61" s="176"/>
      <c r="J61" s="177" t="s">
        <v>144</v>
      </c>
      <c r="K61" s="175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5"/>
      <c r="J62" s="40"/>
      <c r="K62" s="40"/>
      <c r="L62" s="44"/>
    </row>
    <row r="63" s="1" customFormat="1" ht="22.8" customHeight="1">
      <c r="B63" s="39"/>
      <c r="C63" s="178" t="s">
        <v>145</v>
      </c>
      <c r="D63" s="40"/>
      <c r="E63" s="40"/>
      <c r="F63" s="40"/>
      <c r="G63" s="40"/>
      <c r="H63" s="40"/>
      <c r="I63" s="145"/>
      <c r="J63" s="99">
        <f>J86</f>
        <v>0</v>
      </c>
      <c r="K63" s="40"/>
      <c r="L63" s="44"/>
      <c r="AU63" s="17" t="s">
        <v>146</v>
      </c>
    </row>
    <row r="64" s="8" customFormat="1" ht="24.96" customHeight="1">
      <c r="B64" s="179"/>
      <c r="C64" s="180"/>
      <c r="D64" s="181" t="s">
        <v>151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5"/>
      <c r="J65" s="40"/>
      <c r="K65" s="40"/>
      <c r="L65" s="44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69"/>
      <c r="J66" s="59"/>
      <c r="K66" s="59"/>
      <c r="L66" s="44"/>
    </row>
    <row r="70" s="1" customFormat="1" ht="6.96" customHeight="1">
      <c r="B70" s="60"/>
      <c r="C70" s="61"/>
      <c r="D70" s="61"/>
      <c r="E70" s="61"/>
      <c r="F70" s="61"/>
      <c r="G70" s="61"/>
      <c r="H70" s="61"/>
      <c r="I70" s="172"/>
      <c r="J70" s="61"/>
      <c r="K70" s="61"/>
      <c r="L70" s="44"/>
    </row>
    <row r="71" s="1" customFormat="1" ht="24.96" customHeight="1">
      <c r="B71" s="39"/>
      <c r="C71" s="23" t="s">
        <v>152</v>
      </c>
      <c r="D71" s="40"/>
      <c r="E71" s="40"/>
      <c r="F71" s="40"/>
      <c r="G71" s="40"/>
      <c r="H71" s="40"/>
      <c r="I71" s="145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5"/>
      <c r="J72" s="40"/>
      <c r="K72" s="40"/>
      <c r="L72" s="44"/>
    </row>
    <row r="73" s="1" customFormat="1" ht="12" customHeight="1">
      <c r="B73" s="39"/>
      <c r="C73" s="32" t="s">
        <v>16</v>
      </c>
      <c r="D73" s="40"/>
      <c r="E73" s="40"/>
      <c r="F73" s="40"/>
      <c r="G73" s="40"/>
      <c r="H73" s="40"/>
      <c r="I73" s="145"/>
      <c r="J73" s="40"/>
      <c r="K73" s="40"/>
      <c r="L73" s="44"/>
    </row>
    <row r="74" s="1" customFormat="1" ht="16.5" customHeight="1">
      <c r="B74" s="39"/>
      <c r="C74" s="40"/>
      <c r="D74" s="40"/>
      <c r="E74" s="173" t="str">
        <f>E7</f>
        <v>Oprava přejezdu P1926 Žatec-Lišany</v>
      </c>
      <c r="F74" s="32"/>
      <c r="G74" s="32"/>
      <c r="H74" s="32"/>
      <c r="I74" s="145"/>
      <c r="J74" s="40"/>
      <c r="K74" s="40"/>
      <c r="L74" s="44"/>
    </row>
    <row r="75" ht="12" customHeight="1">
      <c r="B75" s="21"/>
      <c r="C75" s="32" t="s">
        <v>122</v>
      </c>
      <c r="D75" s="22"/>
      <c r="E75" s="22"/>
      <c r="F75" s="22"/>
      <c r="G75" s="22"/>
      <c r="H75" s="22"/>
      <c r="I75" s="137"/>
      <c r="J75" s="22"/>
      <c r="K75" s="22"/>
      <c r="L75" s="20"/>
    </row>
    <row r="76" s="1" customFormat="1" ht="16.5" customHeight="1">
      <c r="B76" s="39"/>
      <c r="C76" s="40"/>
      <c r="D76" s="40"/>
      <c r="E76" s="173" t="s">
        <v>499</v>
      </c>
      <c r="F76" s="40"/>
      <c r="G76" s="40"/>
      <c r="H76" s="40"/>
      <c r="I76" s="145"/>
      <c r="J76" s="40"/>
      <c r="K76" s="40"/>
      <c r="L76" s="44"/>
    </row>
    <row r="77" s="1" customFormat="1" ht="12" customHeight="1">
      <c r="B77" s="39"/>
      <c r="C77" s="32" t="s">
        <v>131</v>
      </c>
      <c r="D77" s="40"/>
      <c r="E77" s="40"/>
      <c r="F77" s="40"/>
      <c r="G77" s="40"/>
      <c r="H77" s="40"/>
      <c r="I77" s="145"/>
      <c r="J77" s="40"/>
      <c r="K77" s="40"/>
      <c r="L77" s="44"/>
    </row>
    <row r="78" s="1" customFormat="1" ht="16.5" customHeight="1">
      <c r="B78" s="39"/>
      <c r="C78" s="40"/>
      <c r="D78" s="40"/>
      <c r="E78" s="65" t="str">
        <f>E11</f>
        <v>Č21 - VRN</v>
      </c>
      <c r="F78" s="40"/>
      <c r="G78" s="40"/>
      <c r="H78" s="40"/>
      <c r="I78" s="145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5"/>
      <c r="J79" s="40"/>
      <c r="K79" s="40"/>
      <c r="L79" s="44"/>
    </row>
    <row r="80" s="1" customFormat="1" ht="12" customHeight="1">
      <c r="B80" s="39"/>
      <c r="C80" s="32" t="s">
        <v>22</v>
      </c>
      <c r="D80" s="40"/>
      <c r="E80" s="40"/>
      <c r="F80" s="27" t="str">
        <f>F14</f>
        <v>Tvršice</v>
      </c>
      <c r="G80" s="40"/>
      <c r="H80" s="40"/>
      <c r="I80" s="147" t="s">
        <v>24</v>
      </c>
      <c r="J80" s="68" t="str">
        <f>IF(J14="","",J14)</f>
        <v>4. 3. 2019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5"/>
      <c r="J81" s="40"/>
      <c r="K81" s="40"/>
      <c r="L81" s="44"/>
    </row>
    <row r="82" s="1" customFormat="1" ht="13.65" customHeight="1">
      <c r="B82" s="39"/>
      <c r="C82" s="32" t="s">
        <v>30</v>
      </c>
      <c r="D82" s="40"/>
      <c r="E82" s="40"/>
      <c r="F82" s="27" t="str">
        <f>E17</f>
        <v>SŽDC s.o., OŘ UNL, ST Most</v>
      </c>
      <c r="G82" s="40"/>
      <c r="H82" s="40"/>
      <c r="I82" s="147" t="s">
        <v>38</v>
      </c>
      <c r="J82" s="37" t="str">
        <f>E23</f>
        <v xml:space="preserve"> </v>
      </c>
      <c r="K82" s="40"/>
      <c r="L82" s="44"/>
    </row>
    <row r="83" s="1" customFormat="1" ht="38.55" customHeight="1">
      <c r="B83" s="39"/>
      <c r="C83" s="32" t="s">
        <v>36</v>
      </c>
      <c r="D83" s="40"/>
      <c r="E83" s="40"/>
      <c r="F83" s="27" t="str">
        <f>IF(E20="","",E20)</f>
        <v>Vyplň údaj</v>
      </c>
      <c r="G83" s="40"/>
      <c r="H83" s="40"/>
      <c r="I83" s="147" t="s">
        <v>40</v>
      </c>
      <c r="J83" s="37" t="str">
        <f>E26</f>
        <v>Ing. Horák Jiří, horak@szdc.cz, 602155923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5"/>
      <c r="J84" s="40"/>
      <c r="K84" s="40"/>
      <c r="L84" s="44"/>
    </row>
    <row r="85" s="10" customFormat="1" ht="29.28" customHeight="1">
      <c r="B85" s="192"/>
      <c r="C85" s="193" t="s">
        <v>153</v>
      </c>
      <c r="D85" s="194" t="s">
        <v>63</v>
      </c>
      <c r="E85" s="194" t="s">
        <v>59</v>
      </c>
      <c r="F85" s="194" t="s">
        <v>60</v>
      </c>
      <c r="G85" s="194" t="s">
        <v>154</v>
      </c>
      <c r="H85" s="194" t="s">
        <v>155</v>
      </c>
      <c r="I85" s="195" t="s">
        <v>156</v>
      </c>
      <c r="J85" s="194" t="s">
        <v>144</v>
      </c>
      <c r="K85" s="196" t="s">
        <v>157</v>
      </c>
      <c r="L85" s="197"/>
      <c r="M85" s="89" t="s">
        <v>1</v>
      </c>
      <c r="N85" s="90" t="s">
        <v>48</v>
      </c>
      <c r="O85" s="90" t="s">
        <v>158</v>
      </c>
      <c r="P85" s="90" t="s">
        <v>159</v>
      </c>
      <c r="Q85" s="90" t="s">
        <v>160</v>
      </c>
      <c r="R85" s="90" t="s">
        <v>161</v>
      </c>
      <c r="S85" s="90" t="s">
        <v>162</v>
      </c>
      <c r="T85" s="91" t="s">
        <v>163</v>
      </c>
    </row>
    <row r="86" s="1" customFormat="1" ht="22.8" customHeight="1">
      <c r="B86" s="39"/>
      <c r="C86" s="96" t="s">
        <v>164</v>
      </c>
      <c r="D86" s="40"/>
      <c r="E86" s="40"/>
      <c r="F86" s="40"/>
      <c r="G86" s="40"/>
      <c r="H86" s="40"/>
      <c r="I86" s="145"/>
      <c r="J86" s="198">
        <f>BK86</f>
        <v>0</v>
      </c>
      <c r="K86" s="40"/>
      <c r="L86" s="44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7" t="s">
        <v>77</v>
      </c>
      <c r="AU86" s="17" t="s">
        <v>146</v>
      </c>
      <c r="BK86" s="201">
        <f>BK87</f>
        <v>0</v>
      </c>
    </row>
    <row r="87" s="11" customFormat="1" ht="25.92" customHeight="1">
      <c r="B87" s="202"/>
      <c r="C87" s="203"/>
      <c r="D87" s="204" t="s">
        <v>77</v>
      </c>
      <c r="E87" s="205" t="s">
        <v>97</v>
      </c>
      <c r="F87" s="205" t="s">
        <v>94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SUM(P88:P102)</f>
        <v>0</v>
      </c>
      <c r="Q87" s="210"/>
      <c r="R87" s="211">
        <f>SUM(R88:R102)</f>
        <v>0</v>
      </c>
      <c r="S87" s="210"/>
      <c r="T87" s="212">
        <f>SUM(T88:T102)</f>
        <v>0</v>
      </c>
      <c r="AR87" s="213" t="s">
        <v>199</v>
      </c>
      <c r="AT87" s="214" t="s">
        <v>77</v>
      </c>
      <c r="AU87" s="214" t="s">
        <v>78</v>
      </c>
      <c r="AY87" s="213" t="s">
        <v>167</v>
      </c>
      <c r="BK87" s="215">
        <f>SUM(BK88:BK102)</f>
        <v>0</v>
      </c>
    </row>
    <row r="88" s="1" customFormat="1" ht="22.5" customHeight="1">
      <c r="B88" s="39"/>
      <c r="C88" s="216" t="s">
        <v>85</v>
      </c>
      <c r="D88" s="216" t="s">
        <v>168</v>
      </c>
      <c r="E88" s="217" t="s">
        <v>501</v>
      </c>
      <c r="F88" s="218" t="s">
        <v>502</v>
      </c>
      <c r="G88" s="219" t="s">
        <v>496</v>
      </c>
      <c r="H88" s="287"/>
      <c r="I88" s="221"/>
      <c r="J88" s="222">
        <f>ROUND(I88*H88,2)</f>
        <v>0</v>
      </c>
      <c r="K88" s="218" t="s">
        <v>172</v>
      </c>
      <c r="L88" s="44"/>
      <c r="M88" s="223" t="s">
        <v>1</v>
      </c>
      <c r="N88" s="224" t="s">
        <v>51</v>
      </c>
      <c r="O88" s="80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AR88" s="17" t="s">
        <v>173</v>
      </c>
      <c r="AT88" s="17" t="s">
        <v>168</v>
      </c>
      <c r="AU88" s="17" t="s">
        <v>85</v>
      </c>
      <c r="AY88" s="17" t="s">
        <v>167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7" t="s">
        <v>173</v>
      </c>
      <c r="BK88" s="227">
        <f>ROUND(I88*H88,2)</f>
        <v>0</v>
      </c>
      <c r="BL88" s="17" t="s">
        <v>173</v>
      </c>
      <c r="BM88" s="17" t="s">
        <v>503</v>
      </c>
    </row>
    <row r="89" s="1" customFormat="1">
      <c r="B89" s="39"/>
      <c r="C89" s="40"/>
      <c r="D89" s="228" t="s">
        <v>174</v>
      </c>
      <c r="E89" s="40"/>
      <c r="F89" s="229" t="s">
        <v>502</v>
      </c>
      <c r="G89" s="40"/>
      <c r="H89" s="40"/>
      <c r="I89" s="145"/>
      <c r="J89" s="40"/>
      <c r="K89" s="40"/>
      <c r="L89" s="44"/>
      <c r="M89" s="230"/>
      <c r="N89" s="80"/>
      <c r="O89" s="80"/>
      <c r="P89" s="80"/>
      <c r="Q89" s="80"/>
      <c r="R89" s="80"/>
      <c r="S89" s="80"/>
      <c r="T89" s="81"/>
      <c r="AT89" s="17" t="s">
        <v>174</v>
      </c>
      <c r="AU89" s="17" t="s">
        <v>85</v>
      </c>
    </row>
    <row r="90" s="1" customFormat="1" ht="22.5" customHeight="1">
      <c r="B90" s="39"/>
      <c r="C90" s="216" t="s">
        <v>87</v>
      </c>
      <c r="D90" s="216" t="s">
        <v>168</v>
      </c>
      <c r="E90" s="217" t="s">
        <v>504</v>
      </c>
      <c r="F90" s="218" t="s">
        <v>505</v>
      </c>
      <c r="G90" s="219" t="s">
        <v>101</v>
      </c>
      <c r="H90" s="220">
        <v>2</v>
      </c>
      <c r="I90" s="221"/>
      <c r="J90" s="222">
        <f>ROUND(I90*H90,2)</f>
        <v>0</v>
      </c>
      <c r="K90" s="218" t="s">
        <v>172</v>
      </c>
      <c r="L90" s="44"/>
      <c r="M90" s="223" t="s">
        <v>1</v>
      </c>
      <c r="N90" s="224" t="s">
        <v>51</v>
      </c>
      <c r="O90" s="80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7" t="s">
        <v>173</v>
      </c>
      <c r="AT90" s="17" t="s">
        <v>168</v>
      </c>
      <c r="AU90" s="17" t="s">
        <v>85</v>
      </c>
      <c r="AY90" s="17" t="s">
        <v>167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173</v>
      </c>
      <c r="BK90" s="227">
        <f>ROUND(I90*H90,2)</f>
        <v>0</v>
      </c>
      <c r="BL90" s="17" t="s">
        <v>173</v>
      </c>
      <c r="BM90" s="17" t="s">
        <v>506</v>
      </c>
    </row>
    <row r="91" s="1" customFormat="1">
      <c r="B91" s="39"/>
      <c r="C91" s="40"/>
      <c r="D91" s="228" t="s">
        <v>174</v>
      </c>
      <c r="E91" s="40"/>
      <c r="F91" s="229" t="s">
        <v>507</v>
      </c>
      <c r="G91" s="40"/>
      <c r="H91" s="40"/>
      <c r="I91" s="145"/>
      <c r="J91" s="40"/>
      <c r="K91" s="40"/>
      <c r="L91" s="44"/>
      <c r="M91" s="230"/>
      <c r="N91" s="80"/>
      <c r="O91" s="80"/>
      <c r="P91" s="80"/>
      <c r="Q91" s="80"/>
      <c r="R91" s="80"/>
      <c r="S91" s="80"/>
      <c r="T91" s="81"/>
      <c r="AT91" s="17" t="s">
        <v>174</v>
      </c>
      <c r="AU91" s="17" t="s">
        <v>85</v>
      </c>
    </row>
    <row r="92" s="1" customFormat="1" ht="22.5" customHeight="1">
      <c r="B92" s="39"/>
      <c r="C92" s="216" t="s">
        <v>186</v>
      </c>
      <c r="D92" s="216" t="s">
        <v>168</v>
      </c>
      <c r="E92" s="217" t="s">
        <v>508</v>
      </c>
      <c r="F92" s="218" t="s">
        <v>509</v>
      </c>
      <c r="G92" s="219" t="s">
        <v>496</v>
      </c>
      <c r="H92" s="287"/>
      <c r="I92" s="221"/>
      <c r="J92" s="222">
        <f>ROUND(I92*H92,2)</f>
        <v>0</v>
      </c>
      <c r="K92" s="218" t="s">
        <v>172</v>
      </c>
      <c r="L92" s="44"/>
      <c r="M92" s="223" t="s">
        <v>1</v>
      </c>
      <c r="N92" s="224" t="s">
        <v>51</v>
      </c>
      <c r="O92" s="80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AR92" s="17" t="s">
        <v>173</v>
      </c>
      <c r="AT92" s="17" t="s">
        <v>168</v>
      </c>
      <c r="AU92" s="17" t="s">
        <v>85</v>
      </c>
      <c r="AY92" s="17" t="s">
        <v>167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173</v>
      </c>
      <c r="BK92" s="227">
        <f>ROUND(I92*H92,2)</f>
        <v>0</v>
      </c>
      <c r="BL92" s="17" t="s">
        <v>173</v>
      </c>
      <c r="BM92" s="17" t="s">
        <v>510</v>
      </c>
    </row>
    <row r="93" s="1" customFormat="1">
      <c r="B93" s="39"/>
      <c r="C93" s="40"/>
      <c r="D93" s="228" t="s">
        <v>174</v>
      </c>
      <c r="E93" s="40"/>
      <c r="F93" s="229" t="s">
        <v>509</v>
      </c>
      <c r="G93" s="40"/>
      <c r="H93" s="40"/>
      <c r="I93" s="145"/>
      <c r="J93" s="40"/>
      <c r="K93" s="40"/>
      <c r="L93" s="44"/>
      <c r="M93" s="230"/>
      <c r="N93" s="80"/>
      <c r="O93" s="80"/>
      <c r="P93" s="80"/>
      <c r="Q93" s="80"/>
      <c r="R93" s="80"/>
      <c r="S93" s="80"/>
      <c r="T93" s="81"/>
      <c r="AT93" s="17" t="s">
        <v>174</v>
      </c>
      <c r="AU93" s="17" t="s">
        <v>85</v>
      </c>
    </row>
    <row r="94" s="1" customFormat="1" ht="22.5" customHeight="1">
      <c r="B94" s="39"/>
      <c r="C94" s="216" t="s">
        <v>173</v>
      </c>
      <c r="D94" s="216" t="s">
        <v>168</v>
      </c>
      <c r="E94" s="217" t="s">
        <v>511</v>
      </c>
      <c r="F94" s="218" t="s">
        <v>512</v>
      </c>
      <c r="G94" s="219" t="s">
        <v>496</v>
      </c>
      <c r="H94" s="287"/>
      <c r="I94" s="221"/>
      <c r="J94" s="222">
        <f>ROUND(I94*H94,2)</f>
        <v>0</v>
      </c>
      <c r="K94" s="218" t="s">
        <v>172</v>
      </c>
      <c r="L94" s="44"/>
      <c r="M94" s="223" t="s">
        <v>1</v>
      </c>
      <c r="N94" s="224" t="s">
        <v>51</v>
      </c>
      <c r="O94" s="80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17" t="s">
        <v>173</v>
      </c>
      <c r="AT94" s="17" t="s">
        <v>168</v>
      </c>
      <c r="AU94" s="17" t="s">
        <v>85</v>
      </c>
      <c r="AY94" s="17" t="s">
        <v>167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7" t="s">
        <v>173</v>
      </c>
      <c r="BK94" s="227">
        <f>ROUND(I94*H94,2)</f>
        <v>0</v>
      </c>
      <c r="BL94" s="17" t="s">
        <v>173</v>
      </c>
      <c r="BM94" s="17" t="s">
        <v>513</v>
      </c>
    </row>
    <row r="95" s="1" customFormat="1">
      <c r="B95" s="39"/>
      <c r="C95" s="40"/>
      <c r="D95" s="228" t="s">
        <v>174</v>
      </c>
      <c r="E95" s="40"/>
      <c r="F95" s="229" t="s">
        <v>512</v>
      </c>
      <c r="G95" s="40"/>
      <c r="H95" s="40"/>
      <c r="I95" s="145"/>
      <c r="J95" s="40"/>
      <c r="K95" s="40"/>
      <c r="L95" s="44"/>
      <c r="M95" s="230"/>
      <c r="N95" s="80"/>
      <c r="O95" s="80"/>
      <c r="P95" s="80"/>
      <c r="Q95" s="80"/>
      <c r="R95" s="80"/>
      <c r="S95" s="80"/>
      <c r="T95" s="81"/>
      <c r="AT95" s="17" t="s">
        <v>174</v>
      </c>
      <c r="AU95" s="17" t="s">
        <v>85</v>
      </c>
    </row>
    <row r="96" s="1" customFormat="1">
      <c r="B96" s="39"/>
      <c r="C96" s="40"/>
      <c r="D96" s="228" t="s">
        <v>217</v>
      </c>
      <c r="E96" s="40"/>
      <c r="F96" s="263" t="s">
        <v>514</v>
      </c>
      <c r="G96" s="40"/>
      <c r="H96" s="40"/>
      <c r="I96" s="145"/>
      <c r="J96" s="40"/>
      <c r="K96" s="40"/>
      <c r="L96" s="44"/>
      <c r="M96" s="230"/>
      <c r="N96" s="80"/>
      <c r="O96" s="80"/>
      <c r="P96" s="80"/>
      <c r="Q96" s="80"/>
      <c r="R96" s="80"/>
      <c r="S96" s="80"/>
      <c r="T96" s="81"/>
      <c r="AT96" s="17" t="s">
        <v>217</v>
      </c>
      <c r="AU96" s="17" t="s">
        <v>85</v>
      </c>
    </row>
    <row r="97" s="1" customFormat="1" ht="33.75" customHeight="1">
      <c r="B97" s="39"/>
      <c r="C97" s="216" t="s">
        <v>199</v>
      </c>
      <c r="D97" s="216" t="s">
        <v>168</v>
      </c>
      <c r="E97" s="217" t="s">
        <v>515</v>
      </c>
      <c r="F97" s="218" t="s">
        <v>516</v>
      </c>
      <c r="G97" s="219" t="s">
        <v>496</v>
      </c>
      <c r="H97" s="287"/>
      <c r="I97" s="221"/>
      <c r="J97" s="222">
        <f>ROUND(I97*H97,2)</f>
        <v>0</v>
      </c>
      <c r="K97" s="218" t="s">
        <v>172</v>
      </c>
      <c r="L97" s="44"/>
      <c r="M97" s="223" t="s">
        <v>1</v>
      </c>
      <c r="N97" s="224" t="s">
        <v>51</v>
      </c>
      <c r="O97" s="80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AR97" s="17" t="s">
        <v>173</v>
      </c>
      <c r="AT97" s="17" t="s">
        <v>168</v>
      </c>
      <c r="AU97" s="17" t="s">
        <v>85</v>
      </c>
      <c r="AY97" s="17" t="s">
        <v>167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7" t="s">
        <v>173</v>
      </c>
      <c r="BK97" s="227">
        <f>ROUND(I97*H97,2)</f>
        <v>0</v>
      </c>
      <c r="BL97" s="17" t="s">
        <v>173</v>
      </c>
      <c r="BM97" s="17" t="s">
        <v>517</v>
      </c>
    </row>
    <row r="98" s="1" customFormat="1">
      <c r="B98" s="39"/>
      <c r="C98" s="40"/>
      <c r="D98" s="228" t="s">
        <v>174</v>
      </c>
      <c r="E98" s="40"/>
      <c r="F98" s="229" t="s">
        <v>516</v>
      </c>
      <c r="G98" s="40"/>
      <c r="H98" s="40"/>
      <c r="I98" s="145"/>
      <c r="J98" s="40"/>
      <c r="K98" s="40"/>
      <c r="L98" s="44"/>
      <c r="M98" s="230"/>
      <c r="N98" s="80"/>
      <c r="O98" s="80"/>
      <c r="P98" s="80"/>
      <c r="Q98" s="80"/>
      <c r="R98" s="80"/>
      <c r="S98" s="80"/>
      <c r="T98" s="81"/>
      <c r="AT98" s="17" t="s">
        <v>174</v>
      </c>
      <c r="AU98" s="17" t="s">
        <v>85</v>
      </c>
    </row>
    <row r="99" s="1" customFormat="1" ht="22.5" customHeight="1">
      <c r="B99" s="39"/>
      <c r="C99" s="216" t="s">
        <v>110</v>
      </c>
      <c r="D99" s="216" t="s">
        <v>168</v>
      </c>
      <c r="E99" s="217" t="s">
        <v>518</v>
      </c>
      <c r="F99" s="218" t="s">
        <v>519</v>
      </c>
      <c r="G99" s="219" t="s">
        <v>117</v>
      </c>
      <c r="H99" s="220">
        <v>758</v>
      </c>
      <c r="I99" s="221"/>
      <c r="J99" s="222">
        <f>ROUND(I99*H99,2)</f>
        <v>0</v>
      </c>
      <c r="K99" s="218" t="s">
        <v>172</v>
      </c>
      <c r="L99" s="44"/>
      <c r="M99" s="223" t="s">
        <v>1</v>
      </c>
      <c r="N99" s="224" t="s">
        <v>51</v>
      </c>
      <c r="O99" s="80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7" t="s">
        <v>173</v>
      </c>
      <c r="AT99" s="17" t="s">
        <v>168</v>
      </c>
      <c r="AU99" s="17" t="s">
        <v>85</v>
      </c>
      <c r="AY99" s="17" t="s">
        <v>167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173</v>
      </c>
      <c r="BK99" s="227">
        <f>ROUND(I99*H99,2)</f>
        <v>0</v>
      </c>
      <c r="BL99" s="17" t="s">
        <v>173</v>
      </c>
      <c r="BM99" s="17" t="s">
        <v>520</v>
      </c>
    </row>
    <row r="100" s="1" customFormat="1">
      <c r="B100" s="39"/>
      <c r="C100" s="40"/>
      <c r="D100" s="228" t="s">
        <v>174</v>
      </c>
      <c r="E100" s="40"/>
      <c r="F100" s="229" t="s">
        <v>521</v>
      </c>
      <c r="G100" s="40"/>
      <c r="H100" s="40"/>
      <c r="I100" s="145"/>
      <c r="J100" s="40"/>
      <c r="K100" s="40"/>
      <c r="L100" s="44"/>
      <c r="M100" s="230"/>
      <c r="N100" s="80"/>
      <c r="O100" s="80"/>
      <c r="P100" s="80"/>
      <c r="Q100" s="80"/>
      <c r="R100" s="80"/>
      <c r="S100" s="80"/>
      <c r="T100" s="81"/>
      <c r="AT100" s="17" t="s">
        <v>174</v>
      </c>
      <c r="AU100" s="17" t="s">
        <v>85</v>
      </c>
    </row>
    <row r="101" s="13" customFormat="1">
      <c r="B101" s="241"/>
      <c r="C101" s="242"/>
      <c r="D101" s="228" t="s">
        <v>176</v>
      </c>
      <c r="E101" s="243" t="s">
        <v>1</v>
      </c>
      <c r="F101" s="244" t="s">
        <v>522</v>
      </c>
      <c r="G101" s="242"/>
      <c r="H101" s="245">
        <v>758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AT101" s="251" t="s">
        <v>176</v>
      </c>
      <c r="AU101" s="251" t="s">
        <v>85</v>
      </c>
      <c r="AV101" s="13" t="s">
        <v>87</v>
      </c>
      <c r="AW101" s="13" t="s">
        <v>42</v>
      </c>
      <c r="AX101" s="13" t="s">
        <v>78</v>
      </c>
      <c r="AY101" s="251" t="s">
        <v>167</v>
      </c>
    </row>
    <row r="102" s="14" customFormat="1">
      <c r="B102" s="252"/>
      <c r="C102" s="253"/>
      <c r="D102" s="228" t="s">
        <v>176</v>
      </c>
      <c r="E102" s="254" t="s">
        <v>1</v>
      </c>
      <c r="F102" s="255" t="s">
        <v>181</v>
      </c>
      <c r="G102" s="253"/>
      <c r="H102" s="256">
        <v>758</v>
      </c>
      <c r="I102" s="257"/>
      <c r="J102" s="253"/>
      <c r="K102" s="253"/>
      <c r="L102" s="258"/>
      <c r="M102" s="291"/>
      <c r="N102" s="292"/>
      <c r="O102" s="292"/>
      <c r="P102" s="292"/>
      <c r="Q102" s="292"/>
      <c r="R102" s="292"/>
      <c r="S102" s="292"/>
      <c r="T102" s="293"/>
      <c r="AT102" s="262" t="s">
        <v>176</v>
      </c>
      <c r="AU102" s="262" t="s">
        <v>85</v>
      </c>
      <c r="AV102" s="14" t="s">
        <v>173</v>
      </c>
      <c r="AW102" s="14" t="s">
        <v>42</v>
      </c>
      <c r="AX102" s="14" t="s">
        <v>85</v>
      </c>
      <c r="AY102" s="262" t="s">
        <v>167</v>
      </c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69"/>
      <c r="J103" s="59"/>
      <c r="K103" s="59"/>
      <c r="L103" s="44"/>
    </row>
  </sheetData>
  <sheetProtection sheet="1" autoFilter="0" formatColumns="0" formatRows="0" objects="1" scenarios="1" spinCount="100000" saltValue="BO+T/AuU5J8vv6VGkEpPJ2uRSHVgw+y3Kh/NRtKMgQ1kOZIR9aDqZtXvJjU4gPCxv5xT8xmm1MsgyMHRep0K5A==" hashValue="dbiOgxOi8XlMc0rNWKGbgpSPo7PuBDd5jbST75fRgoKgDW9W+sUT/MfN8FeaZT/prhW3n2olv2Q4rB7xrNt/OQ==" algorithmName="SHA-512" password="CC35"/>
  <autoFilter ref="C85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2019-03-20T12:06:51Z</dcterms:created>
  <dcterms:modified xsi:type="dcterms:W3CDTF">2019-03-20T12:06:54Z</dcterms:modified>
</cp:coreProperties>
</file>